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mc:AlternateContent xmlns:mc="http://schemas.openxmlformats.org/markup-compatibility/2006">
    <mc:Choice Requires="x15">
      <x15ac:absPath xmlns:x15ac="http://schemas.microsoft.com/office/spreadsheetml/2010/11/ac" url="https://deckzn.sharepoint.com/sites/DEC-DotTeam/Shared Documents/DOT/D669/6.  Reports &amp; Documentation/Tender Document/ADDENDUM NO1/"/>
    </mc:Choice>
  </mc:AlternateContent>
  <xr:revisionPtr revIDLastSave="18" documentId="8_{6BF7069B-DF11-446E-A454-168C7B7B0EA3}" xr6:coauthVersionLast="47" xr6:coauthVersionMax="47" xr10:uidLastSave="{1C56381C-C7F4-4853-BABD-B38DD2BCD6C1}"/>
  <bookViews>
    <workbookView xWindow="28680" yWindow="-120" windowWidth="24240" windowHeight="13140" tabRatio="840" activeTab="1" xr2:uid="{00000000-000D-0000-FFFF-FFFF00000000}"/>
  </bookViews>
  <sheets>
    <sheet name="Information" sheetId="228" r:id="rId1"/>
    <sheet name="C1.2" sheetId="159" r:id="rId2"/>
    <sheet name="C1.3" sheetId="161" r:id="rId3"/>
    <sheet name="C1.4" sheetId="162" r:id="rId4"/>
    <sheet name="C1.5" sheetId="163" r:id="rId5"/>
    <sheet name="C2.1" sheetId="237" r:id="rId6"/>
    <sheet name="C20.1" sheetId="192" r:id="rId7"/>
    <sheet name="A" sheetId="254" r:id="rId8"/>
    <sheet name="C11.1-B" sheetId="266" r:id="rId9"/>
    <sheet name="C11.2-B" sheetId="267" r:id="rId10"/>
    <sheet name="C11.4-B" sheetId="268" r:id="rId11"/>
    <sheet name="C12.6-B" sheetId="269" r:id="rId12"/>
    <sheet name="C13.1-B" sheetId="270" r:id="rId13"/>
    <sheet name="C13.2-B" sheetId="271" r:id="rId14"/>
    <sheet name="C13.3-B" sheetId="272" r:id="rId15"/>
    <sheet name="C13.4-B" sheetId="273" r:id="rId16"/>
    <sheet name="C13.6-B" sheetId="274" r:id="rId17"/>
    <sheet name="C13.7-B" sheetId="275" r:id="rId18"/>
    <sheet name="C13.8-B" sheetId="276" r:id="rId19"/>
    <sheet name="B" sheetId="277" r:id="rId20"/>
    <sheet name="Section E" sheetId="260" r:id="rId21"/>
    <sheet name="E" sheetId="261" r:id="rId22"/>
    <sheet name="Section F" sheetId="262" r:id="rId23"/>
    <sheet name="F" sheetId="263" r:id="rId24"/>
    <sheet name="Section G" sheetId="281" r:id="rId25"/>
    <sheet name="G" sheetId="282" r:id="rId26"/>
    <sheet name="Summary" sheetId="264" r:id="rId27"/>
  </sheets>
  <externalReferences>
    <externalReference r:id="rId28"/>
    <externalReference r:id="rId29"/>
    <externalReference r:id="rId30"/>
    <externalReference r:id="rId31"/>
  </externalReferences>
  <definedNames>
    <definedName name="_Backfill" localSheetId="7">[1]Home!$E$51</definedName>
    <definedName name="_Backfill" localSheetId="19">[1]Home!$E$51</definedName>
    <definedName name="_Backfill" localSheetId="5">[2]Home!$E$51</definedName>
    <definedName name="_Backfill" localSheetId="21">[1]Home!$E$51</definedName>
    <definedName name="_Backfill" localSheetId="23">[1]Home!$E$51</definedName>
    <definedName name="_Backfill" localSheetId="25">[1]Home!$E$51</definedName>
    <definedName name="_Backfill" localSheetId="26">[1]Home!$E$51</definedName>
    <definedName name="_Backfill">#REF!</definedName>
    <definedName name="_Benching" localSheetId="5">[2]Home!$E$49</definedName>
    <definedName name="_Benching">#REF!</definedName>
    <definedName name="_Brickwork" localSheetId="7">[1]Home!$E$43</definedName>
    <definedName name="_Brickwork" localSheetId="19">[1]Home!$E$43</definedName>
    <definedName name="_Brickwork" localSheetId="5">[2]Home!$E$43</definedName>
    <definedName name="_Brickwork" localSheetId="21">[1]Home!$E$43</definedName>
    <definedName name="_Brickwork" localSheetId="23">[1]Home!$E$43</definedName>
    <definedName name="_Brickwork" localSheetId="25">[1]Home!$E$43</definedName>
    <definedName name="_Brickwork" localSheetId="26">[1]Home!$E$43</definedName>
    <definedName name="_Brickwork">#REF!</definedName>
    <definedName name="_Clearing" localSheetId="7">[1]Home!$E$50</definedName>
    <definedName name="_Clearing" localSheetId="19">[1]Home!$E$50</definedName>
    <definedName name="_Clearing" localSheetId="5">[2]Home!$E$50</definedName>
    <definedName name="_Clearing" localSheetId="21">[1]Home!$E$50</definedName>
    <definedName name="_Clearing" localSheetId="23">[1]Home!$E$50</definedName>
    <definedName name="_Clearing" localSheetId="25">[1]Home!$E$50</definedName>
    <definedName name="_Clearing" localSheetId="26">[1]Home!$E$50</definedName>
    <definedName name="_Clearing">#REF!</definedName>
    <definedName name="_Client1" localSheetId="7">[1]Home!$C$2</definedName>
    <definedName name="_Client1" localSheetId="19">[1]Home!$C$2</definedName>
    <definedName name="_Client1" localSheetId="5">[2]Home!$C$2</definedName>
    <definedName name="_Client1" localSheetId="21">[1]Home!$C$2</definedName>
    <definedName name="_Client1" localSheetId="23">[1]Home!$C$2</definedName>
    <definedName name="_Client1" localSheetId="25">[1]Home!$C$2</definedName>
    <definedName name="_Client1" localSheetId="26">[1]Home!$C$2</definedName>
    <definedName name="_Client1">#REF!</definedName>
    <definedName name="_Client2" localSheetId="7">[1]Home!$C$3</definedName>
    <definedName name="_Client2" localSheetId="19">[1]Home!$C$3</definedName>
    <definedName name="_Client2" localSheetId="5">[2]Home!$C$3</definedName>
    <definedName name="_Client2" localSheetId="21">[1]Home!$C$3</definedName>
    <definedName name="_Client2" localSheetId="23">[1]Home!$C$3</definedName>
    <definedName name="_Client2" localSheetId="25">[1]Home!$C$3</definedName>
    <definedName name="_Client2" localSheetId="26">[1]Home!$C$3</definedName>
    <definedName name="_Client2">#REF!</definedName>
    <definedName name="_ContractNo" localSheetId="7">[1]Home!$C$5</definedName>
    <definedName name="_ContractNo" localSheetId="19">[1]Home!$C$5</definedName>
    <definedName name="_ContractNo" localSheetId="5">[2]Home!$C$5</definedName>
    <definedName name="_ContractNo" localSheetId="21">[1]Home!$C$5</definedName>
    <definedName name="_ContractNo" localSheetId="23">[1]Home!$C$5</definedName>
    <definedName name="_ContractNo" localSheetId="25">[1]Home!$C$5</definedName>
    <definedName name="_ContractNo" localSheetId="26">[1]Home!$C$5</definedName>
    <definedName name="_ContractNo">#REF!</definedName>
    <definedName name="_ContractPeriod" localSheetId="7">[1]Home!$C$16</definedName>
    <definedName name="_ContractPeriod" localSheetId="19">[1]Home!$C$16</definedName>
    <definedName name="_ContractPeriod" localSheetId="5">[2]Home!$C$16</definedName>
    <definedName name="_ContractPeriod" localSheetId="21">[1]Home!$C$16</definedName>
    <definedName name="_ContractPeriod" localSheetId="23">[1]Home!$C$16</definedName>
    <definedName name="_ContractPeriod" localSheetId="25">[1]Home!$C$16</definedName>
    <definedName name="_ContractPeriod" localSheetId="26">[1]Home!$C$16</definedName>
    <definedName name="_ContractPeriod">#REF!</definedName>
    <definedName name="_Description" localSheetId="7">[1]Home!$C$6</definedName>
    <definedName name="_Description" localSheetId="19">[1]Home!$C$6</definedName>
    <definedName name="_Description" localSheetId="5">[2]Home!$C$6</definedName>
    <definedName name="_Description" localSheetId="21">[1]Home!$C$6</definedName>
    <definedName name="_Description" localSheetId="23">[1]Home!$C$6</definedName>
    <definedName name="_Description" localSheetId="25">[1]Home!$C$6</definedName>
    <definedName name="_Description" localSheetId="26">[1]Home!$C$6</definedName>
    <definedName name="_Description">#REF!</definedName>
    <definedName name="_Excavation" localSheetId="7">[1]Home!$E$44</definedName>
    <definedName name="_Excavation" localSheetId="19">[1]Home!$E$44</definedName>
    <definedName name="_Excavation" localSheetId="5">[2]Home!$E$44</definedName>
    <definedName name="_Excavation" localSheetId="21">[1]Home!$E$44</definedName>
    <definedName name="_Excavation" localSheetId="23">[1]Home!$E$44</definedName>
    <definedName name="_Excavation" localSheetId="25">[1]Home!$E$44</definedName>
    <definedName name="_Excavation" localSheetId="26">[1]Home!$E$44</definedName>
    <definedName name="_Excavation">#REF!</definedName>
    <definedName name="_Expansion" localSheetId="7">[1]Home!$E$57</definedName>
    <definedName name="_Expansion" localSheetId="19">[1]Home!$E$57</definedName>
    <definedName name="_Expansion" localSheetId="5">[2]Home!$E$57</definedName>
    <definedName name="_Expansion" localSheetId="21">[1]Home!$E$57</definedName>
    <definedName name="_Expansion" localSheetId="23">[1]Home!$E$57</definedName>
    <definedName name="_Expansion" localSheetId="25">[1]Home!$E$57</definedName>
    <definedName name="_Expansion" localSheetId="26">[1]Home!$E$57</definedName>
    <definedName name="_Expansion">#REF!</definedName>
    <definedName name="_Formwork" localSheetId="7">[1]Home!$E$52</definedName>
    <definedName name="_Formwork" localSheetId="19">[1]Home!$E$52</definedName>
    <definedName name="_Formwork" localSheetId="5">[2]Home!$E$52</definedName>
    <definedName name="_Formwork" localSheetId="21">[1]Home!$E$52</definedName>
    <definedName name="_Formwork" localSheetId="23">[1]Home!$E$52</definedName>
    <definedName name="_Formwork" localSheetId="25">[1]Home!$E$52</definedName>
    <definedName name="_Formwork" localSheetId="26">[1]Home!$E$52</definedName>
    <definedName name="_Formwork">#REF!</definedName>
    <definedName name="_Gabion" localSheetId="7">[1]Home!$E$60</definedName>
    <definedName name="_Gabion" localSheetId="19">[1]Home!$E$60</definedName>
    <definedName name="_Gabion" localSheetId="5">[2]Home!$E$60</definedName>
    <definedName name="_Gabion" localSheetId="21">[1]Home!$E$60</definedName>
    <definedName name="_Gabion" localSheetId="23">[1]Home!$E$60</definedName>
    <definedName name="_Gabion" localSheetId="25">[1]Home!$E$60</definedName>
    <definedName name="_Gabion" localSheetId="26">[1]Home!$E$60</definedName>
    <definedName name="_Gabion">#REF!</definedName>
    <definedName name="_Geofabric" localSheetId="7">[1]Home!$E$55</definedName>
    <definedName name="_Geofabric" localSheetId="19">[1]Home!$E$55</definedName>
    <definedName name="_Geofabric" localSheetId="5">[2]Home!$E$55</definedName>
    <definedName name="_Geofabric" localSheetId="21">[1]Home!$E$55</definedName>
    <definedName name="_Geofabric" localSheetId="23">[1]Home!$E$55</definedName>
    <definedName name="_Geofabric" localSheetId="25">[1]Home!$E$55</definedName>
    <definedName name="_Geofabric" localSheetId="26">[1]Home!$E$55</definedName>
    <definedName name="_Geofabric">#REF!</definedName>
    <definedName name="_GPost" localSheetId="5">[2]Home!$E$61</definedName>
    <definedName name="_GPost">#REF!</definedName>
    <definedName name="_GRail" localSheetId="7">[1]Home!$E$62</definedName>
    <definedName name="_GRail" localSheetId="19">[1]Home!$E$62</definedName>
    <definedName name="_GRail" localSheetId="5">[2]Home!$E$62</definedName>
    <definedName name="_GRail" localSheetId="21">[1]Home!$E$62</definedName>
    <definedName name="_GRail" localSheetId="23">[1]Home!$E$62</definedName>
    <definedName name="_GRail" localSheetId="25">[1]Home!$E$62</definedName>
    <definedName name="_GRail" localSheetId="26">[1]Home!$E$62</definedName>
    <definedName name="_GRail">#REF!</definedName>
    <definedName name="_Haul" localSheetId="7">[1]Home!$E$40</definedName>
    <definedName name="_Haul" localSheetId="19">[1]Home!$E$40</definedName>
    <definedName name="_Haul" localSheetId="5">[2]Home!$E$40</definedName>
    <definedName name="_Haul" localSheetId="21">[1]Home!$E$40</definedName>
    <definedName name="_Haul" localSheetId="23">[1]Home!$E$40</definedName>
    <definedName name="_Haul" localSheetId="25">[1]Home!$E$40</definedName>
    <definedName name="_Haul" localSheetId="26">[1]Home!$E$40</definedName>
    <definedName name="_Haul">#REF!</definedName>
    <definedName name="_HaulPerMetre" localSheetId="7">[1]Home!$E$38</definedName>
    <definedName name="_HaulPerMetre" localSheetId="19">[1]Home!$E$38</definedName>
    <definedName name="_HaulPerMetre" localSheetId="5">[2]Home!$E$38</definedName>
    <definedName name="_HaulPerMetre" localSheetId="21">[1]Home!$E$38</definedName>
    <definedName name="_HaulPerMetre" localSheetId="23">[1]Home!$E$38</definedName>
    <definedName name="_HaulPerMetre" localSheetId="25">[1]Home!$E$38</definedName>
    <definedName name="_HaulPerMetre" localSheetId="26">[1]Home!$E$38</definedName>
    <definedName name="_HaulPerMetre">#REF!</definedName>
    <definedName name="_KandC" localSheetId="5">[2]Home!$E$59</definedName>
    <definedName name="_KandC">#REF!</definedName>
    <definedName name="_Kerb" localSheetId="7">[1]Home!$E$58</definedName>
    <definedName name="_Kerb" localSheetId="19">[1]Home!$E$58</definedName>
    <definedName name="_Kerb" localSheetId="5">[2]Home!$E$58</definedName>
    <definedName name="_Kerb" localSheetId="21">[1]Home!$E$58</definedName>
    <definedName name="_Kerb" localSheetId="23">[1]Home!$E$58</definedName>
    <definedName name="_Kerb" localSheetId="25">[1]Home!$E$58</definedName>
    <definedName name="_Kerb" localSheetId="26">[1]Home!$E$58</definedName>
    <definedName name="_Kerb">#REF!</definedName>
    <definedName name="_LabourDaily" localSheetId="7">[1]Home!$C$13</definedName>
    <definedName name="_LabourDaily" localSheetId="19">[1]Home!$C$13</definedName>
    <definedName name="_LabourDaily" localSheetId="5">[2]Home!$C$13</definedName>
    <definedName name="_LabourDaily" localSheetId="21">[1]Home!$C$13</definedName>
    <definedName name="_LabourDaily" localSheetId="23">[1]Home!$C$13</definedName>
    <definedName name="_LabourDaily" localSheetId="25">[1]Home!$C$13</definedName>
    <definedName name="_LabourDaily" localSheetId="26">[1]Home!$C$13</definedName>
    <definedName name="_LabourDaily">#REF!</definedName>
    <definedName name="_LabourHours" localSheetId="5">#REF!</definedName>
    <definedName name="_LabourHours">#REF!</definedName>
    <definedName name="_LabourRate" localSheetId="7">[1]Home!$C$11</definedName>
    <definedName name="_LabourRate" localSheetId="19">[1]Home!$C$11</definedName>
    <definedName name="_LabourRate" localSheetId="5">[2]Home!$C$11</definedName>
    <definedName name="_LabourRate" localSheetId="21">[1]Home!$C$11</definedName>
    <definedName name="_LabourRate" localSheetId="23">[1]Home!$C$11</definedName>
    <definedName name="_LabourRate" localSheetId="25">[1]Home!$C$11</definedName>
    <definedName name="_LabourRate" localSheetId="26">[1]Home!$C$11</definedName>
    <definedName name="_LabourRate">#REF!</definedName>
    <definedName name="_Markup" localSheetId="7">[1]Home!$C$27</definedName>
    <definedName name="_Markup" localSheetId="19">[1]Home!$C$27</definedName>
    <definedName name="_Markup" localSheetId="5">[2]Home!$C$27</definedName>
    <definedName name="_Markup" localSheetId="21">[1]Home!$C$27</definedName>
    <definedName name="_Markup" localSheetId="23">[1]Home!$C$27</definedName>
    <definedName name="_Markup" localSheetId="25">[1]Home!$C$27</definedName>
    <definedName name="_Markup" localSheetId="26">[1]Home!$C$27</definedName>
    <definedName name="_Markup">#REF!</definedName>
    <definedName name="_Mesh" localSheetId="7">[1]Home!$E$53</definedName>
    <definedName name="_Mesh" localSheetId="19">[1]Home!$E$53</definedName>
    <definedName name="_Mesh" localSheetId="5">[2]Home!$E$53</definedName>
    <definedName name="_Mesh" localSheetId="21">[1]Home!$E$53</definedName>
    <definedName name="_Mesh" localSheetId="23">[1]Home!$E$53</definedName>
    <definedName name="_Mesh" localSheetId="25">[1]Home!$E$53</definedName>
    <definedName name="_Mesh" localSheetId="26">[1]Home!$E$53</definedName>
    <definedName name="_Mesh">#REF!</definedName>
    <definedName name="_Mix" localSheetId="7">[1]Home!$E$41</definedName>
    <definedName name="_Mix" localSheetId="19">[1]Home!$E$41</definedName>
    <definedName name="_Mix" localSheetId="5">[2]Home!$E$41</definedName>
    <definedName name="_Mix" localSheetId="21">[1]Home!$E$41</definedName>
    <definedName name="_Mix" localSheetId="23">[1]Home!$E$41</definedName>
    <definedName name="_Mix" localSheetId="25">[1]Home!$E$41</definedName>
    <definedName name="_Mix" localSheetId="26">[1]Home!$E$41</definedName>
    <definedName name="_Mix">#REF!</definedName>
    <definedName name="_Place" localSheetId="7">[1]Home!$E$42</definedName>
    <definedName name="_Place" localSheetId="19">[1]Home!$E$42</definedName>
    <definedName name="_Place" localSheetId="5">[2]Home!$E$42</definedName>
    <definedName name="_Place" localSheetId="21">[1]Home!$E$42</definedName>
    <definedName name="_Place" localSheetId="23">[1]Home!$E$42</definedName>
    <definedName name="_Place" localSheetId="25">[1]Home!$E$42</definedName>
    <definedName name="_Place" localSheetId="26">[1]Home!$E$42</definedName>
    <definedName name="_Place">#REF!</definedName>
    <definedName name="_Plaster" localSheetId="5">[2]Home!$E$48</definedName>
    <definedName name="_Plaster">#REF!</definedName>
    <definedName name="_RoadLength" localSheetId="7">[1]Home!$C$25</definedName>
    <definedName name="_RoadLength" localSheetId="19">[1]Home!$C$25</definedName>
    <definedName name="_RoadLength" localSheetId="5">[2]Home!$C$25</definedName>
    <definedName name="_RoadLength" localSheetId="21">[1]Home!$C$25</definedName>
    <definedName name="_RoadLength" localSheetId="23">[1]Home!$C$25</definedName>
    <definedName name="_RoadLength" localSheetId="25">[1]Home!$C$25</definedName>
    <definedName name="_RoadLength" localSheetId="26">[1]Home!$C$25</definedName>
    <definedName name="_RoadLength">#REF!</definedName>
    <definedName name="_Roadmarkings" localSheetId="5">#REF!</definedName>
    <definedName name="_Roadmarkings">#REF!</definedName>
    <definedName name="_RoadstudSpc" localSheetId="7">[1]Home!$C$31</definedName>
    <definedName name="_RoadstudSpc" localSheetId="19">[1]Home!$C$31</definedName>
    <definedName name="_RoadstudSpc" localSheetId="5">[2]Home!$C$31</definedName>
    <definedName name="_RoadstudSpc" localSheetId="21">[1]Home!$C$31</definedName>
    <definedName name="_RoadstudSpc" localSheetId="23">[1]Home!$C$31</definedName>
    <definedName name="_RoadstudSpc" localSheetId="25">[1]Home!$C$31</definedName>
    <definedName name="_RoadstudSpc" localSheetId="26">[1]Home!$C$31</definedName>
    <definedName name="_RoadstudSpc">#REF!</definedName>
    <definedName name="_Sheeting" localSheetId="5">[2]Home!$E$54</definedName>
    <definedName name="_Sheeting">#REF!</definedName>
    <definedName name="_Sign" localSheetId="7">[1]Home!$E$63</definedName>
    <definedName name="_Sign" localSheetId="19">[1]Home!$E$63</definedName>
    <definedName name="_Sign" localSheetId="5">[2]Home!$E$63</definedName>
    <definedName name="_Sign" localSheetId="21">[1]Home!$E$63</definedName>
    <definedName name="_Sign" localSheetId="23">[1]Home!$E$63</definedName>
    <definedName name="_Sign" localSheetId="25">[1]Home!$E$63</definedName>
    <definedName name="_Sign" localSheetId="26">[1]Home!$E$63</definedName>
    <definedName name="_Sign">#REF!</definedName>
    <definedName name="_Spread" localSheetId="5">[2]Home!$E$47</definedName>
    <definedName name="_Spread">#REF!</definedName>
    <definedName name="_Stamp" localSheetId="5">[2]Home!$E$45</definedName>
    <definedName name="_Stamp">#REF!</definedName>
    <definedName name="_Subsoil" localSheetId="5">[2]Home!$E$56</definedName>
    <definedName name="_Subsoil">#REF!</definedName>
    <definedName name="_Summary" localSheetId="7">[1]Home!$J$16</definedName>
    <definedName name="_Summary" localSheetId="19">[1]Home!$J$16</definedName>
    <definedName name="_Summary" localSheetId="5">[2]Home!$J$16</definedName>
    <definedName name="_Summary" localSheetId="21">[1]Home!$J$16</definedName>
    <definedName name="_Summary" localSheetId="23">[1]Home!$J$16</definedName>
    <definedName name="_Summary" localSheetId="25">[1]Home!$J$16</definedName>
    <definedName name="_Summary" localSheetId="26">[1]Home!$J$16</definedName>
    <definedName name="_Summary">#REF!</definedName>
    <definedName name="_Wacker" localSheetId="7">[1]Home!$E$46</definedName>
    <definedName name="_Wacker" localSheetId="19">[1]Home!$E$46</definedName>
    <definedName name="_Wacker" localSheetId="5">[2]Home!$E$46</definedName>
    <definedName name="_Wacker" localSheetId="21">[1]Home!$E$46</definedName>
    <definedName name="_Wacker" localSheetId="23">[1]Home!$E$46</definedName>
    <definedName name="_Wacker" localSheetId="25">[1]Home!$E$46</definedName>
    <definedName name="_Wacker" localSheetId="26">[1]Home!$E$46</definedName>
    <definedName name="_Wacker">#REF!</definedName>
    <definedName name="C7.3">#REF!</definedName>
    <definedName name="Client1">Information!$C$2</definedName>
    <definedName name="Client2">Information!$C$3</definedName>
    <definedName name="ContractDescription">Information!$C$6</definedName>
    <definedName name="ContractNo">Information!$C$5</definedName>
    <definedName name="DELETE">[3]Home!$E$44</definedName>
    <definedName name="lori">#REF!</definedName>
    <definedName name="lorin">#REF!</definedName>
    <definedName name="lorinda">#REF!</definedName>
    <definedName name="ntha">#REF!</definedName>
    <definedName name="nthab">#REF!</definedName>
    <definedName name="nthabi">#REF!</definedName>
    <definedName name="nthabz">#REF!</definedName>
    <definedName name="Page_A" localSheetId="7">[1]Home!$J$12</definedName>
    <definedName name="Page_A" localSheetId="19">[1]Home!$J$12</definedName>
    <definedName name="Page_A" localSheetId="5">[2]Home!$J$12</definedName>
    <definedName name="Page_A" localSheetId="21">[1]Home!$J$12</definedName>
    <definedName name="Page_A" localSheetId="23">[1]Home!$J$12</definedName>
    <definedName name="Page_A" localSheetId="25">[1]Home!$J$12</definedName>
    <definedName name="Page_A" localSheetId="26">[1]Home!$J$12</definedName>
    <definedName name="Page_A">#REF!</definedName>
    <definedName name="Page_D" localSheetId="7">[1]Home!$J$13</definedName>
    <definedName name="Page_D" localSheetId="19">[1]Home!$J$13</definedName>
    <definedName name="Page_D" localSheetId="5">[2]Home!$J$13</definedName>
    <definedName name="Page_D" localSheetId="21">[1]Home!$J$13</definedName>
    <definedName name="Page_D" localSheetId="23">[1]Home!$J$13</definedName>
    <definedName name="Page_D" localSheetId="25">[1]Home!$J$13</definedName>
    <definedName name="Page_D" localSheetId="26">[1]Home!$J$13</definedName>
    <definedName name="Page_D">#REF!</definedName>
    <definedName name="Page_F" localSheetId="7">[1]Home!$J$14</definedName>
    <definedName name="Page_F" localSheetId="19">[1]Home!$J$14</definedName>
    <definedName name="Page_F" localSheetId="5">[2]Home!$J$14</definedName>
    <definedName name="Page_F" localSheetId="21">[1]Home!$J$14</definedName>
    <definedName name="Page_F" localSheetId="23">[1]Home!$J$14</definedName>
    <definedName name="Page_F" localSheetId="25">[1]Home!$J$14</definedName>
    <definedName name="Page_F" localSheetId="26">[1]Home!$J$14</definedName>
    <definedName name="Page_F">#REF!</definedName>
    <definedName name="Page_G" localSheetId="7">[1]Home!$J$15</definedName>
    <definedName name="Page_G" localSheetId="19">[1]Home!$J$15</definedName>
    <definedName name="Page_G" localSheetId="5">[2]Home!$J$15</definedName>
    <definedName name="Page_G" localSheetId="21">[1]Home!$J$15</definedName>
    <definedName name="Page_G" localSheetId="23">[1]Home!$J$15</definedName>
    <definedName name="Page_G" localSheetId="25">[1]Home!$J$15</definedName>
    <definedName name="Page_G" localSheetId="26">[1]Home!$J$15</definedName>
    <definedName name="Page_G">#REF!</definedName>
    <definedName name="_xlnm.Print_Area" localSheetId="7">A!$A$1:$I$17</definedName>
    <definedName name="_xlnm.Print_Area" localSheetId="19">B!$A$1:$H$34</definedName>
    <definedName name="_xlnm.Print_Area" localSheetId="1">'C1.2'!$A$1:$H$115</definedName>
    <definedName name="_xlnm.Print_Area" localSheetId="2">'C1.3'!$A$1:$H$75</definedName>
    <definedName name="_xlnm.Print_Area" localSheetId="3">'C1.4'!$A$1:$G$126</definedName>
    <definedName name="_xlnm.Print_Area" localSheetId="4">'C1.5'!$A$1:$H$209</definedName>
    <definedName name="_xlnm.Print_Area" localSheetId="5">'C2.1'!$A$1:$H$31</definedName>
    <definedName name="_xlnm.Print_Area" localSheetId="6">'C20.1'!$A$1:$H$65</definedName>
    <definedName name="_xlnm.Print_Area" localSheetId="21">E!$A$1:$I$69</definedName>
    <definedName name="_xlnm.Print_Area" localSheetId="23">F!$A$1:$I$43</definedName>
    <definedName name="_xlnm.Print_Area" localSheetId="25">G!$A$1:$I$37</definedName>
    <definedName name="_xlnm.Print_Area" localSheetId="20">'Section E'!$A$1:$H$67</definedName>
    <definedName name="_xlnm.Print_Area" localSheetId="22">'Section F'!$A$1:$H$108</definedName>
    <definedName name="_xlnm.Print_Area" localSheetId="24">'Section G'!$A$1:$H$25</definedName>
    <definedName name="_xlnm.Print_Area" localSheetId="26">Summary!$A$1:$I$26</definedName>
    <definedName name="_xlnm.Print_Titles" localSheetId="5">'C2.1'!$4:$9</definedName>
    <definedName name="tbl_Units">[4]Tables!$B$4:$B$32</definedName>
  </definedNames>
  <calcPr calcId="181029"/>
</workbook>
</file>

<file path=xl/calcChain.xml><?xml version="1.0" encoding="utf-8"?>
<calcChain xmlns="http://schemas.openxmlformats.org/spreadsheetml/2006/main">
  <c r="D19" i="277" l="1"/>
  <c r="E19" i="277"/>
  <c r="G19" i="277"/>
  <c r="B13" i="264"/>
  <c r="G13" i="264" l="1"/>
  <c r="B12" i="264"/>
  <c r="G9" i="282"/>
  <c r="G37" i="282" s="1"/>
  <c r="B4" i="282"/>
  <c r="B2" i="282"/>
  <c r="F1" i="282"/>
  <c r="B1" i="282"/>
  <c r="G25" i="281"/>
  <c r="G22" i="281" l="1"/>
  <c r="G18" i="281"/>
  <c r="G16" i="281"/>
  <c r="G17" i="281"/>
  <c r="B25" i="281"/>
  <c r="G24" i="281"/>
  <c r="G19" i="281"/>
  <c r="G15" i="281"/>
  <c r="G14" i="281"/>
  <c r="G13" i="281"/>
  <c r="G12" i="281"/>
  <c r="G11" i="281"/>
  <c r="G10" i="281"/>
  <c r="G9" i="281"/>
  <c r="B5" i="281"/>
  <c r="G4" i="281"/>
  <c r="B2" i="281"/>
  <c r="E1" i="281"/>
  <c r="B1" i="281"/>
  <c r="B18" i="264" l="1"/>
  <c r="B16" i="264"/>
  <c r="G24" i="275" l="1"/>
  <c r="G25" i="275"/>
  <c r="G27" i="275"/>
  <c r="G31" i="275"/>
  <c r="G32" i="275"/>
  <c r="G35" i="275"/>
  <c r="G36" i="275"/>
  <c r="G40" i="275"/>
  <c r="G41" i="275"/>
  <c r="G44" i="275"/>
  <c r="G45" i="275"/>
  <c r="G57" i="275"/>
  <c r="G36" i="262"/>
  <c r="E34" i="262"/>
  <c r="E30" i="262"/>
  <c r="G98" i="163" l="1"/>
  <c r="G97" i="163"/>
  <c r="G90" i="163"/>
  <c r="E65" i="163"/>
  <c r="G65" i="163" s="1"/>
  <c r="E18" i="277"/>
  <c r="D18" i="277"/>
  <c r="E17" i="277"/>
  <c r="D17" i="277"/>
  <c r="E16" i="277"/>
  <c r="D16" i="277"/>
  <c r="E15" i="277"/>
  <c r="D15" i="277"/>
  <c r="E14" i="277"/>
  <c r="D14" i="277"/>
  <c r="E13" i="277"/>
  <c r="D13" i="277"/>
  <c r="E12" i="277"/>
  <c r="D12" i="277"/>
  <c r="E11" i="277"/>
  <c r="D11" i="277"/>
  <c r="E10" i="277"/>
  <c r="D10" i="277"/>
  <c r="E9" i="277"/>
  <c r="D9" i="277"/>
  <c r="B4" i="277"/>
  <c r="B2" i="277"/>
  <c r="F1" i="277"/>
  <c r="B1" i="277"/>
  <c r="E75" i="262" l="1"/>
  <c r="E69" i="262"/>
  <c r="E63" i="262"/>
  <c r="E57" i="262"/>
  <c r="E52" i="260"/>
  <c r="E38" i="260"/>
  <c r="E32" i="260"/>
  <c r="E26" i="260"/>
  <c r="E20" i="260"/>
  <c r="G26" i="276"/>
  <c r="G23" i="276"/>
  <c r="G21" i="276"/>
  <c r="G17" i="276"/>
  <c r="G16" i="276"/>
  <c r="B29" i="276"/>
  <c r="G18" i="276"/>
  <c r="G15" i="276"/>
  <c r="G14" i="276"/>
  <c r="G10" i="276"/>
  <c r="G9" i="276"/>
  <c r="B5" i="276"/>
  <c r="G4" i="276"/>
  <c r="B2" i="276"/>
  <c r="E1" i="276"/>
  <c r="B1" i="276"/>
  <c r="G20" i="275"/>
  <c r="G17" i="275"/>
  <c r="G16" i="275"/>
  <c r="G15" i="275"/>
  <c r="G14" i="275"/>
  <c r="B58" i="275"/>
  <c r="G11" i="275"/>
  <c r="G10" i="275"/>
  <c r="G9" i="275"/>
  <c r="B5" i="275"/>
  <c r="G4" i="275"/>
  <c r="B2" i="275"/>
  <c r="E1" i="275"/>
  <c r="B1" i="275"/>
  <c r="G20" i="274"/>
  <c r="G17" i="274"/>
  <c r="G14" i="274"/>
  <c r="B58" i="274"/>
  <c r="G57" i="274"/>
  <c r="G15" i="274"/>
  <c r="G11" i="274"/>
  <c r="G10" i="274"/>
  <c r="G9" i="274"/>
  <c r="B5" i="274"/>
  <c r="G4" i="274"/>
  <c r="B2" i="274"/>
  <c r="E1" i="274"/>
  <c r="B1" i="274"/>
  <c r="G54" i="273"/>
  <c r="G51" i="273"/>
  <c r="G50" i="273"/>
  <c r="G49" i="273"/>
  <c r="G46" i="273"/>
  <c r="G45" i="273"/>
  <c r="G44" i="273"/>
  <c r="G41" i="273"/>
  <c r="G40" i="273"/>
  <c r="G39" i="273"/>
  <c r="G38" i="273"/>
  <c r="G37" i="273"/>
  <c r="G36" i="273"/>
  <c r="G35" i="273"/>
  <c r="G34" i="273"/>
  <c r="G33" i="273"/>
  <c r="G32" i="273"/>
  <c r="G29" i="273"/>
  <c r="G25" i="273"/>
  <c r="G24" i="273"/>
  <c r="G23" i="273"/>
  <c r="G22" i="273"/>
  <c r="G21" i="273"/>
  <c r="G18" i="273"/>
  <c r="G17" i="273"/>
  <c r="G16" i="273"/>
  <c r="G15" i="273"/>
  <c r="B56" i="273"/>
  <c r="G11" i="273"/>
  <c r="G10" i="273"/>
  <c r="G9" i="273"/>
  <c r="B5" i="273"/>
  <c r="G4" i="273"/>
  <c r="B2" i="273"/>
  <c r="E1" i="273"/>
  <c r="B1" i="273"/>
  <c r="G35" i="272"/>
  <c r="G33" i="272"/>
  <c r="G32" i="272"/>
  <c r="G29" i="272"/>
  <c r="G28" i="272"/>
  <c r="G27" i="272"/>
  <c r="G24" i="272"/>
  <c r="G23" i="272"/>
  <c r="G20" i="272"/>
  <c r="G19" i="272"/>
  <c r="G16" i="272"/>
  <c r="G15" i="272"/>
  <c r="B58" i="272"/>
  <c r="G57" i="272"/>
  <c r="G11" i="272"/>
  <c r="G10" i="272"/>
  <c r="G9" i="272"/>
  <c r="B5" i="272"/>
  <c r="G4" i="272"/>
  <c r="B2" i="272"/>
  <c r="E1" i="272"/>
  <c r="B1" i="272"/>
  <c r="G18" i="271"/>
  <c r="G17" i="271"/>
  <c r="G16" i="271"/>
  <c r="G15" i="271"/>
  <c r="G14" i="271"/>
  <c r="G28" i="271"/>
  <c r="G27" i="271"/>
  <c r="G26" i="271"/>
  <c r="G25" i="271"/>
  <c r="G24" i="271"/>
  <c r="G23" i="271"/>
  <c r="G22" i="271"/>
  <c r="G21" i="271"/>
  <c r="G32" i="271"/>
  <c r="G31" i="271"/>
  <c r="G38" i="271"/>
  <c r="G37" i="271"/>
  <c r="G36" i="271"/>
  <c r="G42" i="271"/>
  <c r="G44" i="271"/>
  <c r="G46" i="271"/>
  <c r="B58" i="271"/>
  <c r="G57" i="271"/>
  <c r="G11" i="271"/>
  <c r="G10" i="271"/>
  <c r="G9" i="271"/>
  <c r="B5" i="271"/>
  <c r="G4" i="271"/>
  <c r="B2" i="271"/>
  <c r="E1" i="271"/>
  <c r="B1" i="271"/>
  <c r="G51" i="270"/>
  <c r="G49" i="270"/>
  <c r="G48" i="270"/>
  <c r="G45" i="270"/>
  <c r="G44" i="270"/>
  <c r="G39" i="270"/>
  <c r="G37" i="270"/>
  <c r="G35" i="270"/>
  <c r="G34" i="270"/>
  <c r="G33" i="270"/>
  <c r="G32" i="270"/>
  <c r="G29" i="270"/>
  <c r="G28" i="270"/>
  <c r="G24" i="270"/>
  <c r="G23" i="270"/>
  <c r="G22" i="270"/>
  <c r="G21" i="270"/>
  <c r="G20" i="270"/>
  <c r="G19" i="270"/>
  <c r="G18" i="270"/>
  <c r="E14" i="270"/>
  <c r="G14" i="270" s="1"/>
  <c r="B58" i="270"/>
  <c r="G57" i="270"/>
  <c r="G41" i="270"/>
  <c r="G13" i="270"/>
  <c r="G11" i="270"/>
  <c r="G10" i="270"/>
  <c r="G9" i="270"/>
  <c r="B5" i="270"/>
  <c r="G4" i="270"/>
  <c r="B2" i="270"/>
  <c r="E1" i="270"/>
  <c r="B1" i="270"/>
  <c r="G34" i="269"/>
  <c r="G33" i="269"/>
  <c r="G32" i="269"/>
  <c r="G28" i="269"/>
  <c r="G27" i="269"/>
  <c r="G24" i="269"/>
  <c r="G21" i="269"/>
  <c r="G19" i="269"/>
  <c r="G17" i="269"/>
  <c r="G15" i="269"/>
  <c r="G13" i="269"/>
  <c r="B44" i="269"/>
  <c r="G43" i="269"/>
  <c r="G42" i="269"/>
  <c r="G41" i="269"/>
  <c r="G40" i="269"/>
  <c r="G39" i="269"/>
  <c r="G38" i="269"/>
  <c r="G37" i="269"/>
  <c r="G36" i="269"/>
  <c r="G35" i="269"/>
  <c r="G11" i="269"/>
  <c r="G10" i="269"/>
  <c r="G9" i="269"/>
  <c r="B5" i="269"/>
  <c r="G4" i="269"/>
  <c r="B2" i="269"/>
  <c r="E1" i="269"/>
  <c r="B1" i="269"/>
  <c r="B44" i="268"/>
  <c r="G43" i="268"/>
  <c r="G42" i="268"/>
  <c r="G41" i="268"/>
  <c r="G40" i="268"/>
  <c r="G39" i="268"/>
  <c r="G38" i="268"/>
  <c r="G37" i="268"/>
  <c r="G36" i="268"/>
  <c r="G35" i="268"/>
  <c r="G14" i="268"/>
  <c r="G11" i="268"/>
  <c r="G10" i="268"/>
  <c r="G9" i="268"/>
  <c r="B5" i="268"/>
  <c r="G4" i="268"/>
  <c r="B2" i="268"/>
  <c r="E1" i="268"/>
  <c r="B1" i="268"/>
  <c r="G22" i="267"/>
  <c r="G20" i="267"/>
  <c r="G19" i="267"/>
  <c r="G16" i="267"/>
  <c r="G14" i="267"/>
  <c r="B44" i="267"/>
  <c r="G43" i="267"/>
  <c r="G42" i="267"/>
  <c r="G41" i="267"/>
  <c r="G40" i="267"/>
  <c r="G39" i="267"/>
  <c r="G38" i="267"/>
  <c r="G37" i="267"/>
  <c r="G36" i="267"/>
  <c r="G35" i="267"/>
  <c r="G11" i="267"/>
  <c r="G10" i="267"/>
  <c r="G9" i="267"/>
  <c r="B5" i="267"/>
  <c r="G4" i="267"/>
  <c r="B2" i="267"/>
  <c r="E1" i="267"/>
  <c r="B1" i="267"/>
  <c r="G18" i="266"/>
  <c r="E19" i="266" s="1"/>
  <c r="G19" i="266" s="1"/>
  <c r="G15" i="266"/>
  <c r="G13" i="266"/>
  <c r="B44" i="266"/>
  <c r="G43" i="266"/>
  <c r="G42" i="266"/>
  <c r="G41" i="266"/>
  <c r="G40" i="266"/>
  <c r="G39" i="266"/>
  <c r="G38" i="266"/>
  <c r="G37" i="266"/>
  <c r="G36" i="266"/>
  <c r="G35" i="266"/>
  <c r="G11" i="266"/>
  <c r="G10" i="266"/>
  <c r="G9" i="266"/>
  <c r="B5" i="266"/>
  <c r="G4" i="266"/>
  <c r="B2" i="266"/>
  <c r="E1" i="266"/>
  <c r="B1" i="266"/>
  <c r="G58" i="275" l="1"/>
  <c r="G18" i="277" s="1"/>
  <c r="G29" i="276"/>
  <c r="G58" i="274"/>
  <c r="G17" i="277" s="1"/>
  <c r="G56" i="273"/>
  <c r="G16" i="277" s="1"/>
  <c r="G58" i="272"/>
  <c r="G15" i="277" s="1"/>
  <c r="G58" i="271"/>
  <c r="G14" i="277" s="1"/>
  <c r="G58" i="270"/>
  <c r="G13" i="277" s="1"/>
  <c r="G44" i="269"/>
  <c r="G12" i="277" s="1"/>
  <c r="G44" i="268"/>
  <c r="G11" i="277" s="1"/>
  <c r="G44" i="267"/>
  <c r="G10" i="277" s="1"/>
  <c r="G44" i="266"/>
  <c r="G9" i="277" s="1"/>
  <c r="G34" i="277" l="1"/>
  <c r="G10" i="264" s="1"/>
  <c r="G138" i="163" l="1"/>
  <c r="G135" i="163"/>
  <c r="G131" i="163"/>
  <c r="G130" i="163"/>
  <c r="G129" i="163"/>
  <c r="G128" i="163"/>
  <c r="G124" i="163"/>
  <c r="G123" i="163"/>
  <c r="B140" i="163"/>
  <c r="G189" i="163"/>
  <c r="G187" i="163"/>
  <c r="G185" i="163"/>
  <c r="G184" i="163"/>
  <c r="G183" i="163"/>
  <c r="G182" i="163"/>
  <c r="E181" i="163"/>
  <c r="G181" i="163" s="1"/>
  <c r="G180" i="163"/>
  <c r="G179" i="163"/>
  <c r="G178" i="163"/>
  <c r="G177" i="163"/>
  <c r="G176" i="163"/>
  <c r="G175" i="163"/>
  <c r="G174" i="163"/>
  <c r="G173" i="163"/>
  <c r="G171" i="163"/>
  <c r="G170" i="163"/>
  <c r="G169" i="163"/>
  <c r="E167" i="163"/>
  <c r="G167" i="163" s="1"/>
  <c r="G165" i="163"/>
  <c r="G164" i="163"/>
  <c r="G163" i="163"/>
  <c r="G162" i="163"/>
  <c r="G161" i="163"/>
  <c r="G160" i="163"/>
  <c r="G159" i="163"/>
  <c r="G157" i="163"/>
  <c r="G156" i="163"/>
  <c r="G155" i="163"/>
  <c r="G154" i="163"/>
  <c r="G153" i="163"/>
  <c r="G152" i="163"/>
  <c r="G151" i="163"/>
  <c r="G119" i="163"/>
  <c r="G118" i="163"/>
  <c r="G117" i="163"/>
  <c r="G116" i="163"/>
  <c r="G115" i="163"/>
  <c r="G109" i="163"/>
  <c r="G108" i="163"/>
  <c r="G105" i="163"/>
  <c r="G102" i="163"/>
  <c r="G101" i="163"/>
  <c r="G94" i="163"/>
  <c r="E30" i="192" l="1"/>
  <c r="E26" i="192"/>
  <c r="E22" i="192"/>
  <c r="G22" i="192" s="1"/>
  <c r="E36" i="192"/>
  <c r="G36" i="192"/>
  <c r="G35" i="192"/>
  <c r="G34" i="192"/>
  <c r="G33" i="192"/>
  <c r="G32" i="192"/>
  <c r="G30" i="192"/>
  <c r="G29" i="192"/>
  <c r="G28" i="192"/>
  <c r="G26" i="192"/>
  <c r="G25" i="192"/>
  <c r="G24" i="192"/>
  <c r="G21" i="192"/>
  <c r="G20" i="192"/>
  <c r="G17" i="192"/>
  <c r="G16" i="192"/>
  <c r="G14" i="192"/>
  <c r="G11" i="192"/>
  <c r="G10" i="192"/>
  <c r="E201" i="163" l="1"/>
  <c r="G197" i="163"/>
  <c r="G198" i="163"/>
  <c r="G199" i="163"/>
  <c r="G201" i="163"/>
  <c r="E101" i="162" l="1"/>
  <c r="E113" i="159"/>
  <c r="E107" i="159"/>
  <c r="G205" i="163" l="1"/>
  <c r="G203" i="163"/>
  <c r="E87" i="163"/>
  <c r="G87" i="163" s="1"/>
  <c r="G62" i="163"/>
  <c r="G60" i="163"/>
  <c r="G58" i="163"/>
  <c r="G24" i="159" l="1"/>
  <c r="G113" i="159" l="1"/>
  <c r="G112" i="159"/>
  <c r="G111" i="159"/>
  <c r="G110" i="159"/>
  <c r="G109" i="159"/>
  <c r="G107" i="159"/>
  <c r="G106" i="159"/>
  <c r="G105" i="159"/>
  <c r="G104" i="159"/>
  <c r="G103" i="159"/>
  <c r="G101" i="159"/>
  <c r="G100" i="159"/>
  <c r="G99" i="159"/>
  <c r="G98" i="159"/>
  <c r="G97" i="159"/>
  <c r="G96" i="159"/>
  <c r="G95" i="159"/>
  <c r="G93" i="159"/>
  <c r="G91" i="159"/>
  <c r="G90" i="159"/>
  <c r="G89" i="159"/>
  <c r="G88" i="159"/>
  <c r="G87" i="159"/>
  <c r="G85" i="159"/>
  <c r="G84" i="159"/>
  <c r="G83" i="159"/>
  <c r="G82" i="159"/>
  <c r="G81" i="159"/>
  <c r="G80" i="159"/>
  <c r="G79" i="159"/>
  <c r="G78" i="159"/>
  <c r="G77" i="159"/>
  <c r="G75" i="159"/>
  <c r="G74" i="159"/>
  <c r="G73" i="159"/>
  <c r="G72" i="159"/>
  <c r="G71" i="159"/>
  <c r="G70" i="159"/>
  <c r="G69" i="159"/>
  <c r="G68" i="159"/>
  <c r="G67" i="159"/>
  <c r="G66" i="159"/>
  <c r="G65" i="159"/>
  <c r="G64" i="159"/>
  <c r="G63" i="159"/>
  <c r="G62" i="159"/>
  <c r="G61" i="159"/>
  <c r="G41" i="159"/>
  <c r="G40" i="159"/>
  <c r="E42" i="159" s="1"/>
  <c r="G42" i="159" s="1"/>
  <c r="G39" i="159"/>
  <c r="G38" i="159"/>
  <c r="G37" i="159"/>
  <c r="G36" i="159"/>
  <c r="G35" i="159"/>
  <c r="G34" i="159"/>
  <c r="G33" i="159"/>
  <c r="G32" i="159"/>
  <c r="G31" i="159"/>
  <c r="G30" i="159"/>
  <c r="G28" i="159"/>
  <c r="G54" i="163" l="1"/>
  <c r="G52" i="163"/>
  <c r="G122" i="162"/>
  <c r="G121" i="162"/>
  <c r="G120" i="162"/>
  <c r="G119" i="162"/>
  <c r="G118" i="162"/>
  <c r="G117" i="162"/>
  <c r="G116" i="162"/>
  <c r="G115" i="162"/>
  <c r="G114" i="162"/>
  <c r="G113" i="162"/>
  <c r="G112" i="162"/>
  <c r="G111" i="162"/>
  <c r="G109" i="162"/>
  <c r="G108" i="162"/>
  <c r="G107" i="162"/>
  <c r="G106" i="162"/>
  <c r="G105" i="162"/>
  <c r="G104" i="162"/>
  <c r="G103" i="162"/>
  <c r="G102" i="162"/>
  <c r="G101" i="162"/>
  <c r="G100" i="162"/>
  <c r="G99" i="162"/>
  <c r="G98" i="162"/>
  <c r="G97" i="162"/>
  <c r="G96" i="162"/>
  <c r="G95" i="162"/>
  <c r="G94" i="162"/>
  <c r="G93" i="162"/>
  <c r="G90" i="162"/>
  <c r="G89" i="162"/>
  <c r="G88" i="162"/>
  <c r="G87" i="162"/>
  <c r="G86" i="162"/>
  <c r="G84" i="162"/>
  <c r="G83" i="162"/>
  <c r="G82" i="162"/>
  <c r="G81" i="162"/>
  <c r="G80" i="162"/>
  <c r="G78" i="162"/>
  <c r="G60" i="162"/>
  <c r="G59" i="162"/>
  <c r="G58" i="162"/>
  <c r="G56" i="162"/>
  <c r="G55" i="162"/>
  <c r="G54" i="162"/>
  <c r="G53" i="162"/>
  <c r="G52" i="162"/>
  <c r="G51" i="162"/>
  <c r="G50" i="162"/>
  <c r="G49" i="162"/>
  <c r="G48" i="162"/>
  <c r="G47" i="162"/>
  <c r="G46" i="162"/>
  <c r="G45" i="162"/>
  <c r="G44" i="162"/>
  <c r="G43" i="162"/>
  <c r="G42" i="162"/>
  <c r="G41" i="162"/>
  <c r="G40" i="162"/>
  <c r="G39" i="162"/>
  <c r="G38" i="162"/>
  <c r="G37" i="162"/>
  <c r="G36" i="162"/>
  <c r="G35" i="162"/>
  <c r="G34" i="162"/>
  <c r="G32" i="162"/>
  <c r="G31" i="162"/>
  <c r="G30" i="162"/>
  <c r="G29" i="162"/>
  <c r="G28" i="162"/>
  <c r="G27" i="162"/>
  <c r="G26" i="162"/>
  <c r="G24" i="162"/>
  <c r="G20" i="162"/>
  <c r="G18" i="162"/>
  <c r="G17" i="162"/>
  <c r="G16" i="162"/>
  <c r="G84" i="163" l="1"/>
  <c r="G79" i="163"/>
  <c r="C14" i="254" l="1"/>
  <c r="B9" i="264" l="1"/>
  <c r="G46" i="163" l="1"/>
  <c r="G42" i="163"/>
  <c r="G40" i="163"/>
  <c r="G38" i="163"/>
  <c r="G36" i="163"/>
  <c r="G34" i="163"/>
  <c r="G30" i="163"/>
  <c r="G28" i="163"/>
  <c r="G24" i="163" l="1"/>
  <c r="G22" i="163"/>
  <c r="B11" i="264" l="1"/>
  <c r="B67" i="260"/>
  <c r="B2" i="264"/>
  <c r="F1" i="264"/>
  <c r="B1" i="264"/>
  <c r="C9" i="263"/>
  <c r="B9" i="263"/>
  <c r="B4" i="263"/>
  <c r="B2" i="263"/>
  <c r="F1" i="263"/>
  <c r="B1" i="263"/>
  <c r="G51" i="262"/>
  <c r="G52" i="262"/>
  <c r="G53" i="262"/>
  <c r="G54" i="262"/>
  <c r="G55" i="262"/>
  <c r="G56" i="262"/>
  <c r="G57" i="262"/>
  <c r="G58" i="262"/>
  <c r="G59" i="262"/>
  <c r="G60" i="262"/>
  <c r="G61" i="262"/>
  <c r="G62" i="262"/>
  <c r="G63" i="262"/>
  <c r="G64" i="262"/>
  <c r="G65" i="262"/>
  <c r="G66" i="262"/>
  <c r="G67" i="262"/>
  <c r="G68" i="262"/>
  <c r="G69" i="262"/>
  <c r="G70" i="262"/>
  <c r="G71" i="262"/>
  <c r="G72" i="262"/>
  <c r="G73" i="262"/>
  <c r="G74" i="262"/>
  <c r="G75" i="262"/>
  <c r="G50" i="262"/>
  <c r="B45" i="262"/>
  <c r="B42" i="262"/>
  <c r="E41" i="262"/>
  <c r="B41" i="262"/>
  <c r="B40" i="262"/>
  <c r="G10" i="262"/>
  <c r="G11" i="262"/>
  <c r="G12" i="262"/>
  <c r="G13" i="262"/>
  <c r="G14" i="262"/>
  <c r="G15" i="262"/>
  <c r="G16" i="262"/>
  <c r="G17" i="262"/>
  <c r="G18" i="262"/>
  <c r="G19" i="262"/>
  <c r="G20" i="262"/>
  <c r="G21" i="262"/>
  <c r="G22" i="262"/>
  <c r="G23" i="262"/>
  <c r="G25" i="262"/>
  <c r="G26" i="262"/>
  <c r="G27" i="262"/>
  <c r="G28" i="262"/>
  <c r="G29" i="262"/>
  <c r="G30" i="262"/>
  <c r="G31" i="262"/>
  <c r="G32" i="262"/>
  <c r="G33" i="262"/>
  <c r="G34" i="262"/>
  <c r="G35" i="262"/>
  <c r="G107" i="262"/>
  <c r="B108" i="262"/>
  <c r="G9" i="262"/>
  <c r="B5" i="262"/>
  <c r="G4" i="262"/>
  <c r="G44" i="262" s="1"/>
  <c r="B2" i="262"/>
  <c r="E1" i="262"/>
  <c r="B1" i="262"/>
  <c r="G39" i="260"/>
  <c r="G40" i="260"/>
  <c r="G41" i="260"/>
  <c r="G42" i="260"/>
  <c r="G43" i="260"/>
  <c r="G44" i="260"/>
  <c r="G45" i="260"/>
  <c r="G47" i="260"/>
  <c r="G48" i="260"/>
  <c r="G49" i="260"/>
  <c r="G50" i="260"/>
  <c r="G51" i="260"/>
  <c r="G52" i="260"/>
  <c r="G53" i="260"/>
  <c r="G54" i="260"/>
  <c r="G55" i="260"/>
  <c r="G56" i="260"/>
  <c r="G57" i="260"/>
  <c r="G58" i="260"/>
  <c r="G59" i="260"/>
  <c r="G65" i="260"/>
  <c r="G66" i="260"/>
  <c r="C9" i="261"/>
  <c r="B9" i="261"/>
  <c r="B4" i="261"/>
  <c r="B2" i="261"/>
  <c r="F1" i="261"/>
  <c r="B1" i="261"/>
  <c r="G13" i="260"/>
  <c r="G14" i="260"/>
  <c r="G15" i="260"/>
  <c r="G16" i="260"/>
  <c r="G17" i="260"/>
  <c r="G18" i="260"/>
  <c r="G19" i="260"/>
  <c r="G20" i="260"/>
  <c r="G21" i="260"/>
  <c r="G22" i="260"/>
  <c r="G23" i="260"/>
  <c r="G24" i="260"/>
  <c r="G25" i="260"/>
  <c r="G26" i="260"/>
  <c r="G27" i="260"/>
  <c r="G28" i="260"/>
  <c r="G29" i="260"/>
  <c r="G30" i="260"/>
  <c r="G31" i="260"/>
  <c r="G32" i="260"/>
  <c r="G33" i="260"/>
  <c r="G34" i="260"/>
  <c r="G35" i="260"/>
  <c r="G36" i="260"/>
  <c r="G37" i="260"/>
  <c r="G38" i="260"/>
  <c r="G12" i="260"/>
  <c r="G11" i="260"/>
  <c r="G10" i="260"/>
  <c r="G9" i="260"/>
  <c r="B5" i="260"/>
  <c r="G4" i="260"/>
  <c r="B2" i="260"/>
  <c r="E1" i="260"/>
  <c r="B1" i="260"/>
  <c r="G40" i="192"/>
  <c r="G41" i="192"/>
  <c r="G42" i="192"/>
  <c r="G43" i="192"/>
  <c r="G44" i="192"/>
  <c r="G45" i="192"/>
  <c r="G46" i="192"/>
  <c r="G47" i="192"/>
  <c r="G48" i="192"/>
  <c r="G49" i="192"/>
  <c r="G50" i="192"/>
  <c r="G51" i="192"/>
  <c r="G53" i="192"/>
  <c r="G54" i="192"/>
  <c r="G56" i="192"/>
  <c r="G57" i="192"/>
  <c r="G58" i="192"/>
  <c r="G59" i="192"/>
  <c r="G60" i="192"/>
  <c r="G61" i="192"/>
  <c r="G62" i="192"/>
  <c r="G63" i="192"/>
  <c r="G64" i="192"/>
  <c r="G9" i="192"/>
  <c r="B65" i="192"/>
  <c r="E46" i="260" l="1"/>
  <c r="G46" i="260" s="1"/>
  <c r="G67" i="260" s="1"/>
  <c r="G9" i="261" s="1"/>
  <c r="G69" i="261" s="1"/>
  <c r="G11" i="264" s="1"/>
  <c r="G65" i="192"/>
  <c r="G14" i="254" s="1"/>
  <c r="G40" i="262"/>
  <c r="G49" i="262" s="1"/>
  <c r="G108" i="262" s="1"/>
  <c r="G9" i="263" s="1"/>
  <c r="G43" i="263" s="1"/>
  <c r="G12" i="264" s="1"/>
  <c r="E13" i="254" l="1"/>
  <c r="D13" i="254"/>
  <c r="C13" i="254"/>
  <c r="E12" i="254"/>
  <c r="D12" i="254"/>
  <c r="C12" i="254"/>
  <c r="E11" i="254"/>
  <c r="D11" i="254"/>
  <c r="C11" i="254"/>
  <c r="E10" i="254"/>
  <c r="D10" i="254"/>
  <c r="C10" i="254"/>
  <c r="C9" i="254"/>
  <c r="B13" i="254"/>
  <c r="B12" i="254"/>
  <c r="B11" i="254"/>
  <c r="B9" i="254"/>
  <c r="B10" i="254"/>
  <c r="B4" i="254"/>
  <c r="B2" i="254"/>
  <c r="F1" i="254"/>
  <c r="B1" i="254"/>
  <c r="G10" i="237" l="1"/>
  <c r="G11" i="237"/>
  <c r="G12" i="237"/>
  <c r="G13" i="237"/>
  <c r="G14" i="237"/>
  <c r="G15" i="237"/>
  <c r="G16" i="237"/>
  <c r="E18" i="237" s="1"/>
  <c r="G18" i="237" s="1"/>
  <c r="G17" i="237"/>
  <c r="G19" i="237"/>
  <c r="G20" i="237"/>
  <c r="G21" i="237"/>
  <c r="G22" i="237"/>
  <c r="G23" i="237"/>
  <c r="G24" i="237"/>
  <c r="G25" i="237"/>
  <c r="G26" i="237"/>
  <c r="G27" i="237"/>
  <c r="G28" i="237"/>
  <c r="G29" i="237"/>
  <c r="G30" i="237"/>
  <c r="G9" i="237"/>
  <c r="B31" i="237"/>
  <c r="G4" i="237"/>
  <c r="G31" i="237" l="1"/>
  <c r="G13" i="254" s="1"/>
  <c r="B5" i="159"/>
  <c r="B5" i="161"/>
  <c r="B5" i="162"/>
  <c r="B5" i="163"/>
  <c r="B5" i="237"/>
  <c r="B5" i="192"/>
  <c r="G4" i="159"/>
  <c r="G4" i="161"/>
  <c r="G4" i="162"/>
  <c r="G4" i="163"/>
  <c r="G4" i="192"/>
  <c r="B2" i="159"/>
  <c r="B2" i="161"/>
  <c r="B2" i="162"/>
  <c r="B2" i="163"/>
  <c r="B2" i="237"/>
  <c r="B2" i="192"/>
  <c r="B1" i="159"/>
  <c r="B1" i="161"/>
  <c r="B1" i="162"/>
  <c r="B1" i="163"/>
  <c r="B1" i="237"/>
  <c r="B1" i="192"/>
  <c r="E1" i="159"/>
  <c r="E1" i="161"/>
  <c r="E1" i="162"/>
  <c r="E1" i="163"/>
  <c r="E1" i="237"/>
  <c r="E1" i="192"/>
  <c r="B145" i="163" l="1"/>
  <c r="B142" i="163"/>
  <c r="E141" i="163"/>
  <c r="B141" i="163"/>
  <c r="B73" i="163"/>
  <c r="B70" i="163"/>
  <c r="E69" i="163"/>
  <c r="B69" i="163"/>
  <c r="B68" i="163"/>
  <c r="G10" i="163"/>
  <c r="G11" i="163"/>
  <c r="G12" i="163"/>
  <c r="G13" i="163"/>
  <c r="G14" i="163"/>
  <c r="G15" i="163"/>
  <c r="G16" i="163"/>
  <c r="G17" i="163"/>
  <c r="G18" i="163"/>
  <c r="G19" i="163"/>
  <c r="G150" i="163"/>
  <c r="G191" i="163"/>
  <c r="G192" i="163"/>
  <c r="G193" i="163"/>
  <c r="G195" i="163"/>
  <c r="G196" i="163"/>
  <c r="G125" i="162"/>
  <c r="G77" i="162"/>
  <c r="G85" i="162"/>
  <c r="G10" i="162"/>
  <c r="G11" i="162"/>
  <c r="G12" i="162"/>
  <c r="G13" i="162"/>
  <c r="G14" i="162"/>
  <c r="G15" i="162"/>
  <c r="G23" i="162"/>
  <c r="G61" i="162"/>
  <c r="G65" i="162"/>
  <c r="G66" i="162"/>
  <c r="B126" i="162"/>
  <c r="B67" i="162"/>
  <c r="B72" i="162"/>
  <c r="B69" i="162"/>
  <c r="E68" i="162"/>
  <c r="B68" i="162"/>
  <c r="G71" i="162"/>
  <c r="G72" i="163"/>
  <c r="G144" i="163" s="1"/>
  <c r="B55" i="159"/>
  <c r="B52" i="159"/>
  <c r="E51" i="159"/>
  <c r="B51" i="159"/>
  <c r="G14" i="159"/>
  <c r="G76" i="159" l="1"/>
  <c r="G60" i="159"/>
  <c r="G10" i="159"/>
  <c r="G11" i="159"/>
  <c r="G12" i="159"/>
  <c r="G13" i="159"/>
  <c r="G15" i="159"/>
  <c r="G16" i="159"/>
  <c r="G17" i="159"/>
  <c r="G18" i="159"/>
  <c r="G19" i="159"/>
  <c r="G20" i="159"/>
  <c r="G21" i="159"/>
  <c r="G22" i="159"/>
  <c r="G25" i="159"/>
  <c r="G26" i="159"/>
  <c r="G27" i="159"/>
  <c r="G49" i="159"/>
  <c r="G9" i="162"/>
  <c r="G67" i="162" s="1"/>
  <c r="G76" i="162" s="1"/>
  <c r="G9" i="159"/>
  <c r="B50" i="159"/>
  <c r="G54" i="159"/>
  <c r="G50" i="159" l="1"/>
  <c r="G59" i="159" s="1"/>
  <c r="G115" i="159" l="1"/>
  <c r="G9" i="254" s="1"/>
  <c r="B209" i="163"/>
  <c r="G9" i="163"/>
  <c r="G126" i="162"/>
  <c r="G11" i="254" s="1"/>
  <c r="B75" i="161"/>
  <c r="G19" i="161"/>
  <c r="G18" i="161"/>
  <c r="G17" i="161"/>
  <c r="G16" i="161"/>
  <c r="G13" i="161"/>
  <c r="G12" i="161"/>
  <c r="G11" i="161"/>
  <c r="G10" i="161"/>
  <c r="G9" i="161"/>
  <c r="B115" i="159"/>
  <c r="G68" i="163" l="1"/>
  <c r="G77" i="163" s="1"/>
  <c r="G140" i="163" s="1"/>
  <c r="G149" i="163" l="1"/>
  <c r="G209" i="163" s="1"/>
  <c r="G12" i="254" s="1"/>
  <c r="J209" i="163" l="1"/>
  <c r="N209" i="163" s="1"/>
  <c r="G14" i="161"/>
  <c r="G75" i="161" l="1"/>
  <c r="G10" i="254" s="1"/>
  <c r="G15" i="254" s="1"/>
  <c r="G9" i="264" l="1"/>
  <c r="G15" i="264" s="1"/>
  <c r="G16" i="264" l="1"/>
  <c r="G17" i="264" s="1"/>
  <c r="G18" i="264" l="1"/>
  <c r="G19" i="264" s="1"/>
  <c r="G20" i="264" l="1"/>
  <c r="G21" i="264" s="1"/>
</calcChain>
</file>

<file path=xl/sharedStrings.xml><?xml version="1.0" encoding="utf-8"?>
<sst xmlns="http://schemas.openxmlformats.org/spreadsheetml/2006/main" count="1571" uniqueCount="832">
  <si>
    <t>ITEM NO</t>
  </si>
  <si>
    <t>DESCRIPTION</t>
  </si>
  <si>
    <t>UNIT</t>
  </si>
  <si>
    <t>QUANTITY</t>
  </si>
  <si>
    <t>RATE</t>
  </si>
  <si>
    <t>AMOUNT</t>
  </si>
  <si>
    <t>m</t>
  </si>
  <si>
    <t>t</t>
  </si>
  <si>
    <t>SCHEDULE A: ROADWORKS</t>
  </si>
  <si>
    <t>Province of KwaZulu-Natal</t>
  </si>
  <si>
    <t>Department of Transport</t>
  </si>
  <si>
    <t>Lump Sum</t>
  </si>
  <si>
    <t>TOTAL CARRIED FORWARD</t>
  </si>
  <si>
    <t>GENERAL REQUIREMENTS AND PAYMENT</t>
  </si>
  <si>
    <t>C1.2.2</t>
  </si>
  <si>
    <t>Programming and Reporting</t>
  </si>
  <si>
    <t>C1.2</t>
  </si>
  <si>
    <t>C1.2.1</t>
  </si>
  <si>
    <t>Environmental Management</t>
  </si>
  <si>
    <t>C1.2.1.1</t>
  </si>
  <si>
    <t>Monitoring of compliance with and reporting on the EMP</t>
  </si>
  <si>
    <t>month</t>
  </si>
  <si>
    <t>C1.2.1.2</t>
  </si>
  <si>
    <t>Dedicated environmental officer (if specified in the Contract Documentation)</t>
  </si>
  <si>
    <t>C1.2.2.6</t>
  </si>
  <si>
    <t>Preparation and submission of all information and reports specified in the Contract Documentation</t>
  </si>
  <si>
    <t>Grass cutting</t>
  </si>
  <si>
    <t>ha</t>
  </si>
  <si>
    <t>Drain cleaning</t>
  </si>
  <si>
    <t>km</t>
  </si>
  <si>
    <t>Cleaning out culverts</t>
  </si>
  <si>
    <r>
      <t>m</t>
    </r>
    <r>
      <rPr>
        <vertAlign val="superscript"/>
        <sz val="10"/>
        <rFont val="Arial"/>
        <family val="2"/>
      </rPr>
      <t>3</t>
    </r>
  </si>
  <si>
    <t>Collection of rubbish / litter</t>
  </si>
  <si>
    <t>Other road maintenance work ordered by the Engineer</t>
  </si>
  <si>
    <t>kl</t>
  </si>
  <si>
    <t>%</t>
  </si>
  <si>
    <t>TOTAL BROUGHT FORWARD</t>
  </si>
  <si>
    <t>C1.2.4</t>
  </si>
  <si>
    <t>Stakeholder liaison</t>
  </si>
  <si>
    <t>C1.2.5</t>
  </si>
  <si>
    <t>Safety</t>
  </si>
  <si>
    <t>C1.2.5.1</t>
  </si>
  <si>
    <t>Health and safety plan</t>
  </si>
  <si>
    <t>C1.2.5.2</t>
  </si>
  <si>
    <t>Implementation of health and safety plan</t>
  </si>
  <si>
    <t>C1.2.6</t>
  </si>
  <si>
    <t>Work adjacent to properties</t>
  </si>
  <si>
    <t>C1.2.6.1</t>
  </si>
  <si>
    <t>C1.2.6.2</t>
  </si>
  <si>
    <t>C1.2.6.3</t>
  </si>
  <si>
    <t>Survey of adjacent properties</t>
  </si>
  <si>
    <t>Preventive and/or mitigation measures</t>
  </si>
  <si>
    <t>Handling cost, profit and all other charges in respect of item C1.2.6.2</t>
  </si>
  <si>
    <t>No</t>
  </si>
  <si>
    <t>C1.2.8</t>
  </si>
  <si>
    <t>Dayworks</t>
  </si>
  <si>
    <t>C1.2.8.1</t>
  </si>
  <si>
    <t>Personnel</t>
  </si>
  <si>
    <t>(a)</t>
  </si>
  <si>
    <t>Unskilled labourer</t>
  </si>
  <si>
    <t>(b)</t>
  </si>
  <si>
    <t xml:space="preserve">(c) </t>
  </si>
  <si>
    <t>(d)</t>
  </si>
  <si>
    <t>(e)</t>
  </si>
  <si>
    <t>(f)</t>
  </si>
  <si>
    <t>Semi-skilled labourer</t>
  </si>
  <si>
    <t>Skilled labourer</t>
  </si>
  <si>
    <t>Gang leader</t>
  </si>
  <si>
    <t>Foreman</t>
  </si>
  <si>
    <t>Skilled Artisan</t>
  </si>
  <si>
    <t>C1.2.8.2</t>
  </si>
  <si>
    <t>Construction Equipment (specify size and/or model number)</t>
  </si>
  <si>
    <t>Motor grader</t>
  </si>
  <si>
    <t>Vibratory roller</t>
  </si>
  <si>
    <t>Pneumatic roller</t>
  </si>
  <si>
    <t>Front end loader backhoe</t>
  </si>
  <si>
    <t>Excavator</t>
  </si>
  <si>
    <t>Compressor</t>
  </si>
  <si>
    <t>(h)</t>
  </si>
  <si>
    <t>C1.2.8.3</t>
  </si>
  <si>
    <t>Vehicles (specify size)</t>
  </si>
  <si>
    <t>Light delivery vehicle</t>
  </si>
  <si>
    <t>Flatbed truck</t>
  </si>
  <si>
    <t>(c)</t>
  </si>
  <si>
    <t>Dump Truck</t>
  </si>
  <si>
    <t>C1.2.8.4</t>
  </si>
  <si>
    <t>Materials</t>
  </si>
  <si>
    <t>Procurement of materials</t>
  </si>
  <si>
    <t>Contractor's handling costs, profit and all other charges in respect of item C1.2.8.4(a)</t>
  </si>
  <si>
    <t>C1.2.9</t>
  </si>
  <si>
    <t>Disposal of non-usable assets</t>
  </si>
  <si>
    <t>C1.2.9.2</t>
  </si>
  <si>
    <t>C1.2.9.3</t>
  </si>
  <si>
    <t>Disposal of non-usable assets not identified at time of tender</t>
  </si>
  <si>
    <t>Handling cost, profit and all other charges in respect of item C1.2.9.2</t>
  </si>
  <si>
    <t>C1.3</t>
  </si>
  <si>
    <t>CONTRACTOR'S SITE ESTABLISHMENT AND GENERAL OBLIGATIONS</t>
  </si>
  <si>
    <t>C1.3.1</t>
  </si>
  <si>
    <t>The Contractor's general obligations</t>
  </si>
  <si>
    <t>C1.3.1.1</t>
  </si>
  <si>
    <t>C1.3.1.3</t>
  </si>
  <si>
    <t>Fixed obligations</t>
  </si>
  <si>
    <t>Time-related obligations</t>
  </si>
  <si>
    <t>C1.3.2</t>
  </si>
  <si>
    <t>Contract sign boards</t>
  </si>
  <si>
    <r>
      <t>m</t>
    </r>
    <r>
      <rPr>
        <vertAlign val="superscript"/>
        <sz val="10"/>
        <rFont val="Arial"/>
        <family val="2"/>
      </rPr>
      <t>2</t>
    </r>
  </si>
  <si>
    <t>C1.4</t>
  </si>
  <si>
    <t>FACILITIES FOR THE ENGINEER</t>
  </si>
  <si>
    <t>C1.4.1</t>
  </si>
  <si>
    <t>Site accommodation</t>
  </si>
  <si>
    <t>C1.4.1.1</t>
  </si>
  <si>
    <t>C1.4.1.6</t>
  </si>
  <si>
    <t>C1.4.1.7</t>
  </si>
  <si>
    <t>C1.4.1.9</t>
  </si>
  <si>
    <t>Offices and conference room</t>
  </si>
  <si>
    <t>Car ports</t>
  </si>
  <si>
    <t>Ablution unit (equipment as specified)</t>
  </si>
  <si>
    <t>C1.4.2</t>
  </si>
  <si>
    <t>Items measured by area</t>
  </si>
  <si>
    <t>C1.4.2.9</t>
  </si>
  <si>
    <t>White boards</t>
  </si>
  <si>
    <t>C1.4.3</t>
  </si>
  <si>
    <t>Items measured by number</t>
  </si>
  <si>
    <t>C1.4.3.1</t>
  </si>
  <si>
    <t>Office swivel chair</t>
  </si>
  <si>
    <t>Office chair</t>
  </si>
  <si>
    <t>Draughtsman's stool</t>
  </si>
  <si>
    <t>Office desk with 3 drawers (at least one lockable drawer)</t>
  </si>
  <si>
    <t>Drawing table</t>
  </si>
  <si>
    <t>Conference table</t>
  </si>
  <si>
    <t>Filling cabinet</t>
  </si>
  <si>
    <t>General purpose steel cabinet with shelves</t>
  </si>
  <si>
    <t>C1.4.3.2</t>
  </si>
  <si>
    <t>C1.4.3.3</t>
  </si>
  <si>
    <t>C1.4.3.5</t>
  </si>
  <si>
    <t>C1.4.3.7</t>
  </si>
  <si>
    <t>C1.4.3.8</t>
  </si>
  <si>
    <t>C1.4.3.10</t>
  </si>
  <si>
    <t>C1.4.3.11</t>
  </si>
  <si>
    <t>C1.4.3.12</t>
  </si>
  <si>
    <t>C1.4.3.13</t>
  </si>
  <si>
    <t>C1.4.3.14</t>
  </si>
  <si>
    <t>C1.4.3.15</t>
  </si>
  <si>
    <t>C1.4.3.16</t>
  </si>
  <si>
    <t>C1.4.3.17</t>
  </si>
  <si>
    <t>C1.4.3.18</t>
  </si>
  <si>
    <t>Wall mounted pivot plan filling system</t>
  </si>
  <si>
    <t>220/250 volt power outlet plug point</t>
  </si>
  <si>
    <t>Single 1 500 mm, 58 watt fluorescent tube ceilling light</t>
  </si>
  <si>
    <t>Single 1 500 mm, 22 watt LED tube ceilling light</t>
  </si>
  <si>
    <t>11 watt compact fluorescent bulb ceiling light</t>
  </si>
  <si>
    <t>7 watt LED bulb ceiling light</t>
  </si>
  <si>
    <t>C1.4.3.23</t>
  </si>
  <si>
    <t>C1.4.3.24</t>
  </si>
  <si>
    <t>C1.4.3.27</t>
  </si>
  <si>
    <t>C1.4.3.29</t>
  </si>
  <si>
    <t>C1.4.3.31</t>
  </si>
  <si>
    <t>C1.4.3.32</t>
  </si>
  <si>
    <t>C1.4.3.35</t>
  </si>
  <si>
    <t>C1.4.3.36</t>
  </si>
  <si>
    <t>C1.4.3.37</t>
  </si>
  <si>
    <t>Fire extinguisher 9,0 kg, dry powder type</t>
  </si>
  <si>
    <t>Air-conditioning unit</t>
  </si>
  <si>
    <t>Waste paper basket</t>
  </si>
  <si>
    <t>A3 / A4 colour printer, copier, scanner</t>
  </si>
  <si>
    <t>Rain gauge</t>
  </si>
  <si>
    <t>Minimum / maximum atmospheric temperature guage</t>
  </si>
  <si>
    <t>3,0 m aluminium straight edge complete with two measuring wedges</t>
  </si>
  <si>
    <t>Measuring wheel</t>
  </si>
  <si>
    <t>First aid kit</t>
  </si>
  <si>
    <t>C1.4.4</t>
  </si>
  <si>
    <t>Prime cost items</t>
  </si>
  <si>
    <t>C1.4.4.1</t>
  </si>
  <si>
    <t>C1.4.4.2</t>
  </si>
  <si>
    <t>C1.4.4.5</t>
  </si>
  <si>
    <t>C1.4.4.6</t>
  </si>
  <si>
    <t>C1.4.4.7</t>
  </si>
  <si>
    <t>C1.4.4.8</t>
  </si>
  <si>
    <t>C1.4.4.9</t>
  </si>
  <si>
    <t>C1.4.4.10</t>
  </si>
  <si>
    <t>Cell phones costs, including pro-rate rentals, for calls made in connection with contract administration</t>
  </si>
  <si>
    <t>Handling cost and profit in respect of item C1.4.4.1</t>
  </si>
  <si>
    <t>C1.4.5</t>
  </si>
  <si>
    <t>Services at site offices, laboratories and site accommodation</t>
  </si>
  <si>
    <t>C1.4.5.1</t>
  </si>
  <si>
    <t>Fixed costs</t>
  </si>
  <si>
    <t>C1.4.5.2</t>
  </si>
  <si>
    <t>Running costs</t>
  </si>
  <si>
    <t>C1.4.8</t>
  </si>
  <si>
    <t>Site security measures for the Engineer's facilities</t>
  </si>
  <si>
    <t>C1.4.8.1</t>
  </si>
  <si>
    <t>C1.4.8.2</t>
  </si>
  <si>
    <t>C1.5</t>
  </si>
  <si>
    <t>ACCOMMODATION OF TRAFFIC</t>
  </si>
  <si>
    <t>C1.5.1</t>
  </si>
  <si>
    <t>Accommodation of pedestrian and non-motorised traffic</t>
  </si>
  <si>
    <t>The provision of internet conectivity and WIFI data for Engineer's site staff</t>
  </si>
  <si>
    <t>The provision of a complete 220/250 volt single phase electrical power installation, including all poles, insulators, wiring, switchboards, mains connection, meters, etc.</t>
  </si>
  <si>
    <t>The provision of paper and ink for a combination colour printer/copier/scanner</t>
  </si>
  <si>
    <t>Handling cost and profit in respect of item C1.4.4.5</t>
  </si>
  <si>
    <t>Handling cost and profit in respect of item C1.4.4.7</t>
  </si>
  <si>
    <t>Handling cost and profit in respect of item C1.4.4.9</t>
  </si>
  <si>
    <t>Supply and installation of all required security measures at the Engineer's site offices and laboratories</t>
  </si>
  <si>
    <t>Provision of security gaurds / watchmen and an armed response service at the Engineer's site offices and laboratories</t>
  </si>
  <si>
    <t>C1.5.2</t>
  </si>
  <si>
    <t>Accommodation of vehicular traffic</t>
  </si>
  <si>
    <t>C1.5.3</t>
  </si>
  <si>
    <t>Liaison with traffic authorities</t>
  </si>
  <si>
    <t>C1.5.4</t>
  </si>
  <si>
    <t xml:space="preserve">Construction of temporary deviations </t>
  </si>
  <si>
    <t>The applicable payment items required for the construction of temporary deviations shall be taken from the relevant chapters and sections in Chapter 1, 3, 5, 9 and 10 and inserted into the Pricing Schedule here. Each payment item for the construction of temporary deviations shall be preceded by the main payment item number C1.5.4 / followed by the payment number for the applicable payment item</t>
  </si>
  <si>
    <t>C1.5.5</t>
  </si>
  <si>
    <t>Maintenance of temporary deviations</t>
  </si>
  <si>
    <t>C1.5.5.1</t>
  </si>
  <si>
    <t>C1.5.5.2</t>
  </si>
  <si>
    <t>C1.5.5.3</t>
  </si>
  <si>
    <t>C1.5.5.4</t>
  </si>
  <si>
    <t>C1.5.5.9</t>
  </si>
  <si>
    <t>C1.5.5.10</t>
  </si>
  <si>
    <t>C1.5.5.11</t>
  </si>
  <si>
    <t>C1.5.5.12</t>
  </si>
  <si>
    <t>Grading of temporary deviations and existing roads used as detours</t>
  </si>
  <si>
    <t>Watering of temporary deviations and existing roads used as detours</t>
  </si>
  <si>
    <t>Handling cost, profit and all other charges in respect of item C1.5.5.12</t>
  </si>
  <si>
    <t>C1.5.7</t>
  </si>
  <si>
    <t>Temporary traffic control facilities</t>
  </si>
  <si>
    <t>C1.5.7.1</t>
  </si>
  <si>
    <t>C1.5.7.2</t>
  </si>
  <si>
    <t>C1.5.7.3</t>
  </si>
  <si>
    <t>C1.5.7.7</t>
  </si>
  <si>
    <t>C1.5.7.9</t>
  </si>
  <si>
    <t>Delineators including mounting bases and ballast:</t>
  </si>
  <si>
    <t>Single sided, reversible left or right (size indicated)</t>
  </si>
  <si>
    <t>Double sided, reversible left or right (size indicated)</t>
  </si>
  <si>
    <t>Traffic cones, minimum height 750 mm</t>
  </si>
  <si>
    <t>Flagmen</t>
  </si>
  <si>
    <t>(a.i)</t>
  </si>
  <si>
    <t>(a.ii)</t>
  </si>
  <si>
    <t>Traffic calming devices:</t>
  </si>
  <si>
    <t>50 mm high x 500 mm wide asphalt rumble strips</t>
  </si>
  <si>
    <t>Cleaning of trafffic control facilities</t>
  </si>
  <si>
    <t>C1.5.8</t>
  </si>
  <si>
    <t>Traffic safety officer</t>
  </si>
  <si>
    <t>C1.5.11</t>
  </si>
  <si>
    <t>Provision of safety equipment for visitors</t>
  </si>
  <si>
    <t>C1.5.11.1</t>
  </si>
  <si>
    <t>Provision of reflective safety vests for visitors</t>
  </si>
  <si>
    <t>C1.5.11.2</t>
  </si>
  <si>
    <t>Provision of hard hats for visitors</t>
  </si>
  <si>
    <t>Additional traffic accommodation facilities ordered by the Engineer:</t>
  </si>
  <si>
    <t>C1.5.12.1</t>
  </si>
  <si>
    <t>C1.5.12.2</t>
  </si>
  <si>
    <t>C1.5.12</t>
  </si>
  <si>
    <t>Provision of additional traffic accomodation facilities</t>
  </si>
  <si>
    <t>Handling cost, profit and all other charges in respect of item C1.5.12.1</t>
  </si>
  <si>
    <t>Clearing with machines and some hand labour where necessary</t>
  </si>
  <si>
    <t>Clearing with hand labour only when labour enhanced work is specified</t>
  </si>
  <si>
    <t>Hauling material for use in the Works and off-loading it on the site of the Works:</t>
  </si>
  <si>
    <t>Soil, gravel, crushed stone and pavement layer material</t>
  </si>
  <si>
    <t>Boulders and hard material</t>
  </si>
  <si>
    <t>Hauling material to spoil and off-loading it at a designated spoil or stockpile are:</t>
  </si>
  <si>
    <t>Cleared and grubbed material (organic matter and all other unsuitable or waste material)</t>
  </si>
  <si>
    <t>Soil and gravel material</t>
  </si>
  <si>
    <t>Boulders, hard material and concrete</t>
  </si>
  <si>
    <t>hour</t>
  </si>
  <si>
    <t>Unit must relate to relevant pay item from the relevant chapters and sections</t>
  </si>
  <si>
    <t>man-shift</t>
  </si>
  <si>
    <t>Man-month</t>
  </si>
  <si>
    <r>
      <t>m</t>
    </r>
    <r>
      <rPr>
        <vertAlign val="superscript"/>
        <sz val="10"/>
        <rFont val="Arial"/>
        <family val="2"/>
      </rPr>
      <t>3</t>
    </r>
    <r>
      <rPr>
        <sz val="10"/>
        <rFont val="Arial"/>
        <family val="2"/>
      </rPr>
      <t xml:space="preserve"> - km</t>
    </r>
  </si>
  <si>
    <t>Roadbed construction and compaction</t>
  </si>
  <si>
    <t>Compaction of in-situ material to 90% of MDD</t>
  </si>
  <si>
    <t>Hard excavation (other than by blasting)</t>
  </si>
  <si>
    <t>(b.i)</t>
  </si>
  <si>
    <t>(b.ii)</t>
  </si>
  <si>
    <t>Fill construction</t>
  </si>
  <si>
    <t>Normal fill material in compacted layer thicknesses of 200 mm and less:</t>
  </si>
  <si>
    <t>Compacted to 90% MDD</t>
  </si>
  <si>
    <t>(i)</t>
  </si>
  <si>
    <t>(g)</t>
  </si>
  <si>
    <t>(a.iii)</t>
  </si>
  <si>
    <t>(c.i)</t>
  </si>
  <si>
    <t>(c.ii)</t>
  </si>
  <si>
    <t>C20.1</t>
  </si>
  <si>
    <t>TESTING MATERIALS AND JUDGEMENT OF WORKMANSHIP</t>
  </si>
  <si>
    <t>C20.1.2</t>
  </si>
  <si>
    <t>Special tests requested by the Engineer</t>
  </si>
  <si>
    <t>(d.i)</t>
  </si>
  <si>
    <t>Employer’s contribution to other special tests</t>
  </si>
  <si>
    <t>Handling costs and profit in respect of item C20.1.2.2(a)</t>
  </si>
  <si>
    <t>C20.1.2.2</t>
  </si>
  <si>
    <t>On Class C bedding (type and diameter indicated)</t>
  </si>
  <si>
    <t>Concrete pipe culverts:</t>
  </si>
  <si>
    <t>Using the excavated material</t>
  </si>
  <si>
    <t>Backfilling:</t>
  </si>
  <si>
    <t>Extra over sub-item C3.2.1.1 for excavation in hard or boulder material,
irrespective of depth</t>
  </si>
  <si>
    <t>Excavating soft material 0 m to 1,5 m below the surface level using labour enhanced construction methods, or instructed by hand under Clause A3.2.7.2d):</t>
  </si>
  <si>
    <r>
      <t>m</t>
    </r>
    <r>
      <rPr>
        <sz val="10"/>
        <rFont val="Calibri"/>
        <family val="2"/>
      </rPr>
      <t>³</t>
    </r>
  </si>
  <si>
    <t>Boulder excavation class A</t>
  </si>
  <si>
    <t>Soft excavation, overburden and unsuitable material</t>
  </si>
  <si>
    <t>Excavate material to spoil in sites designated by the Contractor, material obtained from</t>
  </si>
  <si>
    <t>Prov Sum</t>
  </si>
  <si>
    <t>PC Sum</t>
  </si>
  <si>
    <t>Excavating all material situated within the following depth ranges below the surface level</t>
  </si>
  <si>
    <t>Foundation trench excavation:</t>
  </si>
  <si>
    <t>C12.6</t>
  </si>
  <si>
    <t>Client Line 1:</t>
  </si>
  <si>
    <t>Client Line 2:</t>
  </si>
  <si>
    <t>Commercial materials identified by the Contractor from commercial, private or other non-commercial suppliers</t>
  </si>
  <si>
    <t>Provision of record drawings and applicable data</t>
  </si>
  <si>
    <t>C2.1.5</t>
  </si>
  <si>
    <t>Using hand excavation to locate,expose and verify services</t>
  </si>
  <si>
    <t>C2.1.2.5</t>
  </si>
  <si>
    <t>Permanent services relocation or protection work by Contractor</t>
  </si>
  <si>
    <t>C2.1.1.4</t>
  </si>
  <si>
    <t>Handling costs and profit in respect of item C2.1.1.2 above</t>
  </si>
  <si>
    <t>C2.1.1.3</t>
  </si>
  <si>
    <t>Permanent services relocation or protection work by others</t>
  </si>
  <si>
    <t>C2.1.1.2</t>
  </si>
  <si>
    <t>Contractors's obligations</t>
  </si>
  <si>
    <t>C2.1.1.1</t>
  </si>
  <si>
    <t>Location,Identification and relocation of existing services</t>
  </si>
  <si>
    <t>C2.1.1</t>
  </si>
  <si>
    <t>GENERAL REQUIREMENTS AND TRENCHING FOR SERVICES</t>
  </si>
  <si>
    <t>C2.1</t>
  </si>
  <si>
    <t>PITCHING, STONEWORK, CAST IN SITU CONCRETE FOR PROTECTION AGAINST EROSION</t>
  </si>
  <si>
    <t>C11.1</t>
  </si>
  <si>
    <t>Terminal sections for 3,81 guardrails comprising of:</t>
  </si>
  <si>
    <t>C11.4.1.2</t>
  </si>
  <si>
    <t>C11.4.1</t>
  </si>
  <si>
    <t>EXPANDED PUBLIC WORKS PROGRAMME (EPWP)</t>
  </si>
  <si>
    <t xml:space="preserve">Provision of training venue facility, including the cost of transport the learners to and from this facility </t>
  </si>
  <si>
    <t>hr</t>
  </si>
  <si>
    <t>FROM PAGE</t>
  </si>
  <si>
    <t>C2.3 SUMMARY OF BILL OF QUANTITIES</t>
  </si>
  <si>
    <t>VAT (15% of Subtotal 3)</t>
  </si>
  <si>
    <t>TOTAL CARRIED FORWARD TO FORM OF OFFER</t>
  </si>
  <si>
    <t>DISCLAIMER</t>
  </si>
  <si>
    <t>Kindly note that the responsibility lies with Tenderer to check the tender document and the tender addenda (if issued) to verify that all the information is correct and all changes have been incorporated as no claims will be entertained in this regard afterwards.  Accordingly, we confirm that the hard copies of the original tender document and the tender addenda are to be regarded to contain the correct items and quantities.</t>
  </si>
  <si>
    <t>TOTAL CARRIED TO SUMMARY</t>
  </si>
  <si>
    <t>TOTAL CARRIED FORWARD TO SUMMARY</t>
  </si>
  <si>
    <t>Contract No</t>
  </si>
  <si>
    <t>Contract Description</t>
  </si>
  <si>
    <t>SCHEDULE A: ROADWORKS - SUMMARY</t>
  </si>
  <si>
    <t>CHAPTER</t>
  </si>
  <si>
    <t>ROAD RESTRAINT SYSTEMS</t>
  </si>
  <si>
    <t>C11.4</t>
  </si>
  <si>
    <t>Generic Skills</t>
  </si>
  <si>
    <t>Training costs</t>
  </si>
  <si>
    <t>Entrepreneurial skills:</t>
  </si>
  <si>
    <t>Generic Skills:</t>
  </si>
  <si>
    <t>Construction skills:</t>
  </si>
  <si>
    <t>(d.ii)</t>
  </si>
  <si>
    <t>(e.i)</t>
  </si>
  <si>
    <t>(e.ii)</t>
  </si>
  <si>
    <t>Provision of tools and apparel for the NYS workers</t>
  </si>
  <si>
    <t>Training of NYS youth workers:</t>
  </si>
  <si>
    <t>Provision of training for NYS youth workers</t>
  </si>
  <si>
    <t>Liaison with the Employer’s project manager and the training service provider:</t>
  </si>
  <si>
    <t>Liaison conducted by the Construction Manager</t>
  </si>
  <si>
    <t>Liaison conducted by senior site foreman</t>
  </si>
  <si>
    <t>(a.iv)</t>
  </si>
  <si>
    <t>SCHEDULE</t>
  </si>
  <si>
    <t>TOTAL SCHEDULE A: ROADWORKS</t>
  </si>
  <si>
    <t>SUBTOTAL 1</t>
  </si>
  <si>
    <t>SUBTOTAL 2</t>
  </si>
  <si>
    <t>SUBTOTAL 3</t>
  </si>
  <si>
    <t>Signed on behalf of the Tenderer: ……………………………………………………. (Signature)
Date: …………………………………………………..
Tenderer’s Name: ………………………………………………………………. (Company Name)</t>
  </si>
  <si>
    <t>Generators,  alternators or welding sets</t>
  </si>
  <si>
    <t>Concrete mixer</t>
  </si>
  <si>
    <t>(d )</t>
  </si>
  <si>
    <t>600mm dia. Class 100D</t>
  </si>
  <si>
    <t>900mm dia. Class 100D</t>
  </si>
  <si>
    <t>C1.5.6</t>
  </si>
  <si>
    <t>C1.5.4 / C1.6.1.1</t>
  </si>
  <si>
    <t>C1.5.4 / C1.6.2.1</t>
  </si>
  <si>
    <t>C1.5.4 / C1.7.2.1</t>
  </si>
  <si>
    <t>C1.5.4 / C1.7.2.2</t>
  </si>
  <si>
    <t>C1.5.4 / C3.2.1.2</t>
  </si>
  <si>
    <t>C1.5.4 / C3.2.1.4</t>
  </si>
  <si>
    <t>C1.5.4 / C3.2.2</t>
  </si>
  <si>
    <t>C1.5.4 / C3.2.2.1</t>
  </si>
  <si>
    <t>C1.5.4 / C3.2.3</t>
  </si>
  <si>
    <t>C1.5.4 / C3.2.3.3</t>
  </si>
  <si>
    <t>C1.5.4 / C5.1.1</t>
  </si>
  <si>
    <t>C1.5.4 / C5.1.1.1</t>
  </si>
  <si>
    <t>C1.5.4 / C5.2.2</t>
  </si>
  <si>
    <t>C1.5.4 / C5.2.2.1</t>
  </si>
  <si>
    <t>Kitchen unit (including stove, refrigerator, dining table, chairs, concrete working table, cupboard, sink, refuse-bin, taps, hot and cold water supply, electricity plug points, electrical light fittings, burglar proofing, washing lines and 100mm thick open concrete floor slab)</t>
  </si>
  <si>
    <t>TOTAL SCHEDULE B: STRUCTURES</t>
  </si>
  <si>
    <t>made provision for lab</t>
  </si>
  <si>
    <t>additional contract period and additional requirements for coto</t>
  </si>
  <si>
    <t>THE UPGRADE OF P129 FROM GRAVEL TO BLACKTOP FROM KM 3.00 – KM 6.00 IN THE PIETERMARTIZBURG REGION</t>
  </si>
  <si>
    <t>400/231 volt 3-phase power outlet plug point</t>
  </si>
  <si>
    <t>Reviewing and updating a Scheme 2 Programme</t>
  </si>
  <si>
    <t>C1.2.2.3</t>
  </si>
  <si>
    <t>Submission of a Scheme 2 Initial Programme</t>
  </si>
  <si>
    <t>C1.2.2.4</t>
  </si>
  <si>
    <t>Submission of a Scheme 2 Final Programme</t>
  </si>
  <si>
    <t>C1.2.2.5</t>
  </si>
  <si>
    <t>C1.5.4 / C5.3.2.1</t>
  </si>
  <si>
    <t>Gravel wearing course layer (150mm thick) compactedt o 95% of MDD</t>
  </si>
  <si>
    <t>Gravel wearing course</t>
  </si>
  <si>
    <t>Removal of temporary deviations (including removal of temporary structure)</t>
  </si>
  <si>
    <t>C1.5.4 / C4.2.9</t>
  </si>
  <si>
    <t>C1.5.4 / C4.2.9.1</t>
  </si>
  <si>
    <t>C1.5.4 / C4.2.9.2</t>
  </si>
  <si>
    <t>C1.5.4 / C4.2.9.4</t>
  </si>
  <si>
    <t>Removal of exiting fencing</t>
  </si>
  <si>
    <t>Replacement of fencing</t>
  </si>
  <si>
    <t>ZNB01871/00000/00/PMC/INF/23/T</t>
  </si>
  <si>
    <t>THE UPGRADE OF MSUNDUZI RIVER BRIDGE (GRIMTHORPE AVE TO BISHOPSTOWE) DISTRICT ROAD D669 KM 2.54</t>
  </si>
  <si>
    <t>C20.1.1</t>
  </si>
  <si>
    <t>Special tests on elastomeric bearings (150% vertical load and 150% shear distortion)</t>
  </si>
  <si>
    <t>(a) 300x250x61 elastomeric bearings</t>
  </si>
  <si>
    <t>C20.1.2.1</t>
  </si>
  <si>
    <t>Employer’s contribution to concrete durability tests</t>
  </si>
  <si>
    <t>(a) Tests for water sorptivity</t>
  </si>
  <si>
    <t>(i) Handling costs and profit in respect of item C20.1.2.1(a)</t>
  </si>
  <si>
    <t>(b) Tests for oxygen permeability</t>
  </si>
  <si>
    <t>(i) Handling costs and profit in respect of item C20.1.2.1(b)</t>
  </si>
  <si>
    <t>(d) Tests for concrete cover</t>
  </si>
  <si>
    <t>(i) Handling costs and profit in respect of item C20.1.2.1(d)</t>
  </si>
  <si>
    <t>Concrete strength and roadworks related tests</t>
  </si>
  <si>
    <t>No.</t>
  </si>
  <si>
    <t>Construction of layer of using conventional construction methods</t>
  </si>
  <si>
    <t>C1.5.4 / C13.1.1</t>
  </si>
  <si>
    <t>Provision of designs and drawings of temporary works by an ECSA-registered Professional Engineer or Technologist or Geotechnical Engineer</t>
  </si>
  <si>
    <t>a)</t>
  </si>
  <si>
    <t>lump sum</t>
  </si>
  <si>
    <t>C1.5.4/ PC13.1.3</t>
  </si>
  <si>
    <t>Excavation (Temporary causeway)</t>
  </si>
  <si>
    <t>PC13.1.3.1</t>
  </si>
  <si>
    <t>Excavating soft material situated within the following successive depth ranges:</t>
  </si>
  <si>
    <t>0m up to 1,5m</t>
  </si>
  <si>
    <t>C1.5.4/ C13.1.6</t>
  </si>
  <si>
    <t>Access and drainage: (at temporary causeway)</t>
  </si>
  <si>
    <t>PC13.1.6.1</t>
  </si>
  <si>
    <t>Access</t>
  </si>
  <si>
    <t>PC13.1.6.2</t>
  </si>
  <si>
    <t>Drainage</t>
  </si>
  <si>
    <t>C1.5.4/ PC13.1.7</t>
  </si>
  <si>
    <t>Backfill to excavations utilising:</t>
  </si>
  <si>
    <t>PC13.1.7.2</t>
  </si>
  <si>
    <t>Imported material</t>
  </si>
  <si>
    <t>PC13.1.7.3</t>
  </si>
  <si>
    <t>Soil cement</t>
  </si>
  <si>
    <t>C1.5.4/ PC13.1.14</t>
  </si>
  <si>
    <t>Foundation fill consisting of:</t>
  </si>
  <si>
    <t>PC13.1.14.4</t>
  </si>
  <si>
    <t>Mass concrete, class C12/15-20</t>
  </si>
  <si>
    <t>C1.5.4/ PC13.1.20</t>
  </si>
  <si>
    <t>Dowel bars:</t>
  </si>
  <si>
    <t>PC13.1.20.1</t>
  </si>
  <si>
    <t>Drilling and preparation of holes, 38mm dia and each 1m deep</t>
  </si>
  <si>
    <t>C13.1.20.2</t>
  </si>
  <si>
    <t>Supply and installation of dowel bars, Y25 bars, 2m long, including an approved non-shrink cementitious grout</t>
  </si>
  <si>
    <t>kg</t>
  </si>
  <si>
    <t>C1.5.4/ C13.2.2</t>
  </si>
  <si>
    <t>Vertical formwork</t>
  </si>
  <si>
    <t>C13.2.2.1</t>
  </si>
  <si>
    <t>Class F1 surface finish to:</t>
  </si>
  <si>
    <t>Mass concrete footing</t>
  </si>
  <si>
    <t>Causeway top slab and concrete infill</t>
  </si>
  <si>
    <t>Causeway retaining walls at approaches</t>
  </si>
  <si>
    <t>Causeway approach slabs</t>
  </si>
  <si>
    <t>Causeway guide blocks</t>
  </si>
  <si>
    <t>C1.5.4/ C13.3.1</t>
  </si>
  <si>
    <t>Reinforcement for:</t>
  </si>
  <si>
    <t>C13.3.1.1</t>
  </si>
  <si>
    <t>Causeway with approach slabs</t>
  </si>
  <si>
    <t>Mild-steel bars</t>
  </si>
  <si>
    <t>High-yield-stress-steel bars(Y-bars, 450 Mpa)</t>
  </si>
  <si>
    <t>C1.5.4/ C13.4.1</t>
  </si>
  <si>
    <t xml:space="preserve">Cast in situ concrete: </t>
  </si>
  <si>
    <t>C13.4.1.1</t>
  </si>
  <si>
    <t>Strength concrete (class C):</t>
  </si>
  <si>
    <t>Causeway top slab and concrete infill (C20/25-20)</t>
  </si>
  <si>
    <t>Causeway retaining walls at approaches(C20/25-20)</t>
  </si>
  <si>
    <t>Causeway approach slabs (C20/25-20)</t>
  </si>
  <si>
    <t>Causeway guide blocks(C20/25-20)</t>
  </si>
  <si>
    <t>C1.5.4/ C3.2.5</t>
  </si>
  <si>
    <t>Rectangular culverts with prefabricated elements:</t>
  </si>
  <si>
    <t>PC3.2.5.1</t>
  </si>
  <si>
    <t>Prefabricated portal culverts; wall and roof combination</t>
  </si>
  <si>
    <t>2100 mm x 1500 mm, class 75S</t>
  </si>
  <si>
    <t>C1.5.4/ C13.7.2</t>
  </si>
  <si>
    <t>Filled joints:</t>
  </si>
  <si>
    <t>C13.7.2.1</t>
  </si>
  <si>
    <t>10 mm thick bitumen impregnated fibreboard</t>
  </si>
  <si>
    <t>PC1.5.13</t>
  </si>
  <si>
    <t>PC1.5.14</t>
  </si>
  <si>
    <t>SCHEDULE B: BRIDGE WORKS</t>
  </si>
  <si>
    <t>C11.1.5</t>
  </si>
  <si>
    <t>Concrete pitching or paving</t>
  </si>
  <si>
    <t>C11.1.5.1</t>
  </si>
  <si>
    <t>Segmental block paving, class C20/25-14, Type S-A, 60 mm thick</t>
  </si>
  <si>
    <t>C11.1.6</t>
  </si>
  <si>
    <t>Concrete edge beams, concrete class C16/20-20</t>
  </si>
  <si>
    <t>Provision of approved herbicide and ant poison:</t>
  </si>
  <si>
    <t>C11.1.7</t>
  </si>
  <si>
    <t>C11.1.7.1</t>
  </si>
  <si>
    <t>C11.1.7.2</t>
  </si>
  <si>
    <t>Provision of materials</t>
  </si>
  <si>
    <t>Contractor’s charges and profit added to the prime cost sum</t>
  </si>
  <si>
    <t>PC sum</t>
  </si>
  <si>
    <t>C11.2</t>
  </si>
  <si>
    <t>NON-STRUCTURAL GABIONS</t>
  </si>
  <si>
    <t>C11.2.1</t>
  </si>
  <si>
    <t>C11.2.1.1</t>
  </si>
  <si>
    <t>0m to 1,5m</t>
  </si>
  <si>
    <t>C11.2.2</t>
  </si>
  <si>
    <t>Surface preparation for bedding the gabion boxes and mattresses</t>
  </si>
  <si>
    <t>C11.2.3</t>
  </si>
  <si>
    <t>Gabion boxes and mattresses:</t>
  </si>
  <si>
    <t>C11.2.3.1</t>
  </si>
  <si>
    <t>Galvanized gabion boxes, 1m x 1m x 4m with mesh type 80 and 2,7mm dia class A wire, and diaphragms at 1m centres</t>
  </si>
  <si>
    <t>C11.2.3.3</t>
  </si>
  <si>
    <t xml:space="preserve">Galvanized gabion mattresses, 0,3m deep, with mesh type 60 and 2,2mm dia class A galvanized wire , and diaphragms at 1m centres </t>
  </si>
  <si>
    <t>C11.2.4</t>
  </si>
  <si>
    <t>Geotextile, nonwoven, continuous filament, needlepunched, polyester geotextile, grade A4, underneath gabions</t>
  </si>
  <si>
    <t>Erecting of guardrails at 3,81m spacing</t>
  </si>
  <si>
    <t>Bridge adaptors, 11.4m long , including extra rails and posts, complete as shown on the drawings</t>
  </si>
  <si>
    <t>MECHANICALLY STABILISED EARTH AND GABIONS</t>
  </si>
  <si>
    <t>PC12.6.1</t>
  </si>
  <si>
    <t>Establishment on site for MSE</t>
  </si>
  <si>
    <t>PC12.6.1.1</t>
  </si>
  <si>
    <t>For reinforced concrete facing</t>
  </si>
  <si>
    <t>PC12.6.2</t>
  </si>
  <si>
    <t>Excavation for wall base foundation , over the full width of the reinforced earth mass</t>
  </si>
  <si>
    <t>C12.6.3</t>
  </si>
  <si>
    <t>C12.6.5</t>
  </si>
  <si>
    <t>C12.6.6</t>
  </si>
  <si>
    <t>C12.6.10</t>
  </si>
  <si>
    <t>Concrete for wall base foundation, concrete class C12/15-20</t>
  </si>
  <si>
    <t>Preparation of surface for laying metallic strips or geosynthetic</t>
  </si>
  <si>
    <t>Metallic reinforcing strips, 45mm x 5mm in section,  high adherence hot dip galvanized medium tensile steel</t>
  </si>
  <si>
    <t>Fixing mechanism to facings</t>
  </si>
  <si>
    <t>For Strips</t>
  </si>
  <si>
    <t>C12.6.10.1</t>
  </si>
  <si>
    <t>PC12.6.11</t>
  </si>
  <si>
    <t>Backfill (Fill from comercial source inc all haulage, stockpiling, etc)</t>
  </si>
  <si>
    <t>PC12.6.11.1</t>
  </si>
  <si>
    <t>PC12.6.11.2</t>
  </si>
  <si>
    <t xml:space="preserve">Grade G5A material, free draining material with less than 5% passing the 75 micron sieve, in layers of 150mm,  compacted to 93% mod AASHTO, between the two MSE wall facings, below the 100 year flood level </t>
  </si>
  <si>
    <t>Grade G5A material, in layers of 150mm, compacted to 93% mod AASHTO, between the two MSE wall facings, above the 100 year flood level</t>
  </si>
  <si>
    <t>PC12.6.12</t>
  </si>
  <si>
    <t>Facings, concrete class D25/30-20-XC4, 140mm thick</t>
  </si>
  <si>
    <t>PC12.6.12.1</t>
  </si>
  <si>
    <t>For supply of concrete panel facings</t>
  </si>
  <si>
    <t>Non reinforced panels</t>
  </si>
  <si>
    <t>Reinforced panels</t>
  </si>
  <si>
    <t>Corner elements</t>
  </si>
  <si>
    <t>PC12.6.12.4</t>
  </si>
  <si>
    <t>For erection of concrete panel facings, including joint fillers/geotextiles</t>
  </si>
  <si>
    <t>PC12.6.18</t>
  </si>
  <si>
    <t>Temporary MSE wall complete with foundations, reinforcement strips and concrete panel facings, as designed by the contractor</t>
  </si>
  <si>
    <t>C13.8.14</t>
  </si>
  <si>
    <t>C13.8.12</t>
  </si>
  <si>
    <t>Synthetic-fibre filter fabric, nonwoven, continuous filament, needlepunched, polyester geotextile, grade A4, wrapped around drainage strip</t>
  </si>
  <si>
    <t>Crushed stone in drainage strips, 20mm stone size</t>
  </si>
  <si>
    <t>C13.1</t>
  </si>
  <si>
    <t>FOUNDATIONS</t>
  </si>
  <si>
    <t>C13.1.2</t>
  </si>
  <si>
    <t>Additional foundation investigations:</t>
  </si>
  <si>
    <t>C13.1.2.1</t>
  </si>
  <si>
    <t>C13.1.2.2</t>
  </si>
  <si>
    <t>Provisional sum allowed for additional foundation investigations</t>
  </si>
  <si>
    <t>Handling costs and profit in respect of item C13.1.2.1</t>
  </si>
  <si>
    <t>PC13.1.3</t>
  </si>
  <si>
    <t>Excavation:</t>
  </si>
  <si>
    <t>&gt; 1,5m and &lt; 3,0m</t>
  </si>
  <si>
    <t>&gt; 3m and &lt; 4,5m</t>
  </si>
  <si>
    <t>&gt; 4,5m and &lt; 6,0m</t>
  </si>
  <si>
    <t>C13.1.3.2</t>
  </si>
  <si>
    <t>C13.1.3.3</t>
  </si>
  <si>
    <t>PC13.1.3.4</t>
  </si>
  <si>
    <t>Extra over subitem C13.1.3.1 for excavation in hard material  irrespective of depth</t>
  </si>
  <si>
    <t>Extra over subitem C13.1.3.1 for additional excavation required by the Engineer after excavation is complete</t>
  </si>
  <si>
    <t>Extra over subitem C13.1.3.1 for excavation by hand</t>
  </si>
  <si>
    <t>C13.1.6</t>
  </si>
  <si>
    <t>Access and drainage:</t>
  </si>
  <si>
    <t>C13.1.6.1</t>
  </si>
  <si>
    <t>C13.1.6.2</t>
  </si>
  <si>
    <t>PC13.1.7</t>
  </si>
  <si>
    <t>C13.1.7.1</t>
  </si>
  <si>
    <t>PC13.1.7.4</t>
  </si>
  <si>
    <t>Material from excavation</t>
  </si>
  <si>
    <t xml:space="preserve">Compacted River sand </t>
  </si>
  <si>
    <t>C13.1.9</t>
  </si>
  <si>
    <t>Fill within a restricted area (extra over item C5.2.2)</t>
  </si>
  <si>
    <t>C13.1.10</t>
  </si>
  <si>
    <t>Haul in excess of 1,0 km on excavated material and on material imported for backfill, foundation fill and fill for caissons</t>
  </si>
  <si>
    <r>
      <t>m</t>
    </r>
    <r>
      <rPr>
        <vertAlign val="superscript"/>
        <sz val="10"/>
        <rFont val="Arial"/>
        <family val="2"/>
      </rPr>
      <t>3</t>
    </r>
    <r>
      <rPr>
        <sz val="10"/>
        <rFont val="Arial"/>
        <family val="2"/>
      </rPr>
      <t xml:space="preserve"> /km</t>
    </r>
  </si>
  <si>
    <t>PC13.1.12</t>
  </si>
  <si>
    <t>Overbreak in excavation in hard material</t>
  </si>
  <si>
    <t>PC13.1.14</t>
  </si>
  <si>
    <t>PC13.1.14.5</t>
  </si>
  <si>
    <t>Concrete blinding, 75mm thick, class C12/15-20</t>
  </si>
  <si>
    <t>PC13.1.20</t>
  </si>
  <si>
    <t>Drilling and preparation of holes, 38mm dia and each 1,8m deep</t>
  </si>
  <si>
    <t>Supply and installation of dowel bars, Y25 galvanized bars, 2.7m long (2.5m+0.2m bend), including an approved non-shrink cementitious grout</t>
  </si>
  <si>
    <t>C13.1.21</t>
  </si>
  <si>
    <t>Foundation lining, 0.25 mm polyethylene sheeting</t>
  </si>
  <si>
    <t>C13.2</t>
  </si>
  <si>
    <t>FALSEWORK, FORMWORK AND CONCRETE FINISH</t>
  </si>
  <si>
    <t>C13.2.2</t>
  </si>
  <si>
    <t xml:space="preserve">Vertical formwork </t>
  </si>
  <si>
    <t xml:space="preserve"> Abutment footings</t>
  </si>
  <si>
    <t xml:space="preserve"> Abutment walls</t>
  </si>
  <si>
    <t xml:space="preserve"> Approach slabs</t>
  </si>
  <si>
    <t xml:space="preserve"> Pier footings</t>
  </si>
  <si>
    <t xml:space="preserve"> Parapet footing on top of MSE-walls</t>
  </si>
  <si>
    <t>C13.2.2.2</t>
  </si>
  <si>
    <t>Class F2 surface finish to:</t>
  </si>
  <si>
    <t xml:space="preserve"> Pier walls</t>
  </si>
  <si>
    <t xml:space="preserve"> Pier heads</t>
  </si>
  <si>
    <t xml:space="preserve"> In-situ deck slab</t>
  </si>
  <si>
    <t xml:space="preserve"> In-situ deck diaphragm beams</t>
  </si>
  <si>
    <t xml:space="preserve"> Pier walls, rounded, 800mm dia. </t>
  </si>
  <si>
    <t xml:space="preserve"> Pier walls, rounded, 1200mm dia. </t>
  </si>
  <si>
    <t>Class F3 surface finish to:</t>
  </si>
  <si>
    <t xml:space="preserve"> In-situ deck slab upstand wall </t>
  </si>
  <si>
    <t>C13.2.2.3</t>
  </si>
  <si>
    <t>C13.2.3</t>
  </si>
  <si>
    <t>Horizontal formwork</t>
  </si>
  <si>
    <t xml:space="preserve"> In-situ deck slab cantilevers</t>
  </si>
  <si>
    <t>C13.2.3.2</t>
  </si>
  <si>
    <t>C13.2.4</t>
  </si>
  <si>
    <t>Inclined formwork</t>
  </si>
  <si>
    <t>C13.2.4.1</t>
  </si>
  <si>
    <t>C13.2.6</t>
  </si>
  <si>
    <t>Formwork to form open joints (bridge deck expansion joints, 30mm wide) , ie removal of filler material</t>
  </si>
  <si>
    <t>C13.2.10</t>
  </si>
  <si>
    <t>Provision of designs and drawings of falsework and formwork by an ECSA registered Professional Engineer or Technologist, for abutment walls, pier walls, pier heads, deck slab cantilever portion, and in-situ diaphragm beams</t>
  </si>
  <si>
    <t>C13.3</t>
  </si>
  <si>
    <t>STEEL REINFORCEMENT</t>
  </si>
  <si>
    <t>C13.3.1</t>
  </si>
  <si>
    <t>Parapets and end blocks</t>
  </si>
  <si>
    <r>
      <t xml:space="preserve">High-yield-stress-steel bars </t>
    </r>
    <r>
      <rPr>
        <i/>
        <sz val="10"/>
        <color theme="1"/>
        <rFont val="Arial"/>
        <family val="2"/>
      </rPr>
      <t>(Y)</t>
    </r>
  </si>
  <si>
    <t>Abutments</t>
  </si>
  <si>
    <t>C13.3.1.2</t>
  </si>
  <si>
    <t>Piers</t>
  </si>
  <si>
    <t>C13.3.1.3</t>
  </si>
  <si>
    <t>In-situ deck slab and diaphragm beams</t>
  </si>
  <si>
    <t>12,9mm dia prestress cable, not to be stressed, placed in transverse beams. (1440 m in total )</t>
  </si>
  <si>
    <t>C13.3.1.4</t>
  </si>
  <si>
    <t>Parapet footing on top of MSE-walls</t>
  </si>
  <si>
    <t>C13.3.1.5</t>
  </si>
  <si>
    <t>C13.3.4</t>
  </si>
  <si>
    <r>
      <t xml:space="preserve">Extra-over item C13.3.1.1 (a), (b), for galvanising of parapet reinforcement </t>
    </r>
    <r>
      <rPr>
        <sz val="10"/>
        <rFont val="Arial"/>
        <family val="2"/>
      </rPr>
      <t>  </t>
    </r>
    <r>
      <rPr>
        <b/>
        <sz val="10"/>
        <rFont val="Arial"/>
        <family val="2"/>
      </rPr>
      <t xml:space="preserve"> </t>
    </r>
  </si>
  <si>
    <t>C13.4</t>
  </si>
  <si>
    <t>CONCRETE</t>
  </si>
  <si>
    <t>C13.4.1</t>
  </si>
  <si>
    <r>
      <t xml:space="preserve">Cast in situ concrete </t>
    </r>
    <r>
      <rPr>
        <i/>
        <sz val="10"/>
        <color theme="1"/>
        <rFont val="Arial"/>
        <family val="2"/>
      </rPr>
      <t/>
    </r>
  </si>
  <si>
    <t>Abutment Footings (C25/30-20 )</t>
  </si>
  <si>
    <t>Pier Footings (C25/30-20 )</t>
  </si>
  <si>
    <t>Parapet footing on top of MSE-walls (C25/30-20)</t>
  </si>
  <si>
    <t xml:space="preserve">(d) </t>
  </si>
  <si>
    <t>Approach slabs (C25/30-20 )</t>
  </si>
  <si>
    <t>Durable concrete (class D):</t>
  </si>
  <si>
    <t>Pier walls (D25/30-20-XC4)</t>
  </si>
  <si>
    <t>Pier heads (D25/30-20-XC4)</t>
  </si>
  <si>
    <t>Abutment walls (D25/30-20-XC4)</t>
  </si>
  <si>
    <t>Deck diapragm beams (D25/30-20-XC4)</t>
  </si>
  <si>
    <t>Deck top slab (incl upsatnd beam for pedestrian parapet (D25/30-20-XC4)</t>
  </si>
  <si>
    <t>PC13.4.1.2</t>
  </si>
  <si>
    <t>C13.4.3</t>
  </si>
  <si>
    <t>Extra over item C13.4.1 for the protection of concrete from adverse environmental conditions, if required:</t>
  </si>
  <si>
    <t>Deck top slab (D25/30-20-XC4)</t>
  </si>
  <si>
    <t>PC13.4.3.2</t>
  </si>
  <si>
    <t>C13.4.5</t>
  </si>
  <si>
    <t>Curing and surface protection of cast in situ concrete, as and where specifically required:</t>
  </si>
  <si>
    <t>C13.4.5.1</t>
  </si>
  <si>
    <t>C13.4.5.2</t>
  </si>
  <si>
    <t>C13.4.5.3</t>
  </si>
  <si>
    <t>C13.4.5.4</t>
  </si>
  <si>
    <t>C13.4.5.5</t>
  </si>
  <si>
    <t>C13.4.5.6</t>
  </si>
  <si>
    <t>C13.4.5.7</t>
  </si>
  <si>
    <t>C13.4.5.8</t>
  </si>
  <si>
    <t>C13.4.5.9</t>
  </si>
  <si>
    <t>C13.4.5.10</t>
  </si>
  <si>
    <t>Abutment footings (curing compound)</t>
  </si>
  <si>
    <t>Pier footings  (curing compound)</t>
  </si>
  <si>
    <t>Parapet footing on top of MSE-walls (curing compound)</t>
  </si>
  <si>
    <t>Approach slabs (curing compound)</t>
  </si>
  <si>
    <t>Pier walls (curing compound)</t>
  </si>
  <si>
    <t>Pier heads (curing compound)</t>
  </si>
  <si>
    <t>Abutment walls (curing compound)</t>
  </si>
  <si>
    <t>Deck ends and sides (curing compound)</t>
  </si>
  <si>
    <t>Deck diapragm beams (curing compound)</t>
  </si>
  <si>
    <t>Deck top surface (keep constantly wet)</t>
  </si>
  <si>
    <t>C13.4.9</t>
  </si>
  <si>
    <t>Manufacturing precast concrete members</t>
  </si>
  <si>
    <t>Pretensioned I-8 beams, length 19.6m, class D40/50-20-XC4 concrete, incl. pre-stressing &amp; reinforcement complete as shown on drawing 09.  (Concrete volume=7.26m3 and reinf=867kg/beam)</t>
  </si>
  <si>
    <t>Concrete planks, concrete class D32/40-20-XC4, incl. reinforcement complete as shown on the drawing 08 (ave. concrete volume=0,122m3 and reinf = 28kg/plank)</t>
  </si>
  <si>
    <t>Coping units, concrete class D25/30-20-XC4, incl. reinforcement complete as shown on the drawing 16  (concrete volume=0,102m3 and reinf = 15kg/unit)</t>
  </si>
  <si>
    <t>C13.4.11</t>
  </si>
  <si>
    <r>
      <t xml:space="preserve">Transporting and erecting precast concrete members </t>
    </r>
    <r>
      <rPr>
        <i/>
        <sz val="10"/>
        <color theme="1"/>
        <rFont val="Arial"/>
        <family val="2"/>
      </rPr>
      <t>(description of member and approximate mass to be given)</t>
    </r>
  </si>
  <si>
    <t>Pretensioned I-8 beams, length 19,6m, with weight = 19 t/beam</t>
  </si>
  <si>
    <t>Concrete planks, weight=320 kg /plank</t>
  </si>
  <si>
    <t>Coping units, 1m long, with weight = 265 kg/unit</t>
  </si>
  <si>
    <t>C13.4.13</t>
  </si>
  <si>
    <t>Complete demolition and disposal of existing structural concrete elements or parts existing structures:</t>
  </si>
  <si>
    <t>C13.4.13.1</t>
  </si>
  <si>
    <t>C13.6</t>
  </si>
  <si>
    <t>BEARINGS</t>
  </si>
  <si>
    <t>C13.6.1</t>
  </si>
  <si>
    <t>Bearings:</t>
  </si>
  <si>
    <t>C13.6.1.1</t>
  </si>
  <si>
    <t>Elastomeric bearing pads (300x250x61 mm) with  3mm thick reinforcing plates made from 3CR12 stainless steel</t>
  </si>
  <si>
    <t>Provision of engineering drawings of proprietary bearings and certification after installation by an ECSA Registered Professional Engineer or Technologist</t>
  </si>
  <si>
    <t>C13.6.1.2</t>
  </si>
  <si>
    <t>C13.6.3</t>
  </si>
  <si>
    <t>Bearing strips, Bearings strips, two layers 3-ply roofing felt</t>
  </si>
  <si>
    <t>C13.6.4</t>
  </si>
  <si>
    <t>Dowels or guides</t>
  </si>
  <si>
    <t>C13.6.4.1</t>
  </si>
  <si>
    <t>Dowels, 1000mm stainless steel 40 dia bars complete with sleeve  &amp; plug as on drawings</t>
  </si>
  <si>
    <t>C13.7</t>
  </si>
  <si>
    <t>JOINTS</t>
  </si>
  <si>
    <t>C13.7.2</t>
  </si>
  <si>
    <t xml:space="preserve"> 30 mm expanded polystyrene</t>
  </si>
  <si>
    <t xml:space="preserve"> 50 mm expanded polystyrene</t>
  </si>
  <si>
    <t>Two layers of bituminous paint</t>
  </si>
  <si>
    <t>C13.7.2.1(a)</t>
  </si>
  <si>
    <t>C13.7.4</t>
  </si>
  <si>
    <t>Sealing joints with:</t>
  </si>
  <si>
    <t>C13.7.4.1</t>
  </si>
  <si>
    <t>10x10 mm approved silicon sealant</t>
  </si>
  <si>
    <t>C13.7.5</t>
  </si>
  <si>
    <t>Supply and installation of Agrément South Africa certified proprietary expansion joints</t>
  </si>
  <si>
    <t>C13.7.5.2</t>
  </si>
  <si>
    <t>Asphaltic plug type joints</t>
  </si>
  <si>
    <t>400mm x 75mm</t>
  </si>
  <si>
    <t>500mm x 75mm</t>
  </si>
  <si>
    <t>C13.7.5.3</t>
  </si>
  <si>
    <t>Provision of engineering drawings of proprietary joints and certification after installation by an ECSA registered Professional Engineer or Technologist</t>
  </si>
  <si>
    <t>C13.7.6</t>
  </si>
  <si>
    <t>Joint terminations in:</t>
  </si>
  <si>
    <t>C13.7.6.1</t>
  </si>
  <si>
    <t>Barriers and Parapets</t>
  </si>
  <si>
    <t>Asphaltic plug type joints 400mm x 75mm</t>
  </si>
  <si>
    <t xml:space="preserve"> Asphaltic plug type joints 500mm x 75mm</t>
  </si>
  <si>
    <t>C13.7.6.2</t>
  </si>
  <si>
    <t xml:space="preserve">Sidewalks </t>
  </si>
  <si>
    <t>C13.7.7</t>
  </si>
  <si>
    <t>Cover plates (non-metallic) in barriers, parapets and sidewalks where specified on the drawings in:</t>
  </si>
  <si>
    <t>C13.7.7.1</t>
  </si>
  <si>
    <t xml:space="preserve">Barriers and Parapets </t>
  </si>
  <si>
    <t>C13.7.7.2</t>
  </si>
  <si>
    <t>C13.8</t>
  </si>
  <si>
    <t>ANCILLARY STRUCTURAL ELEMENTS</t>
  </si>
  <si>
    <t>C13.8.10</t>
  </si>
  <si>
    <t>Drainage pipes and weep holes:</t>
  </si>
  <si>
    <t>C13.8.10.1</t>
  </si>
  <si>
    <t>Drainage pipes:</t>
  </si>
  <si>
    <t>110 mm dia heavy duty uPVC pipes (class 12)  in abutments</t>
  </si>
  <si>
    <t xml:space="preserve"> 110 mm dia 90° heavy duty uPVC lobster-back bends with solvent cement-type socket, in abutments</t>
  </si>
  <si>
    <t>75 mm dia normal duty uPVC pipes (class 6)  in deck</t>
  </si>
  <si>
    <t>250 mm dia heavy duty uPVC pipes (class 12)  drainage pipes behind MSE walls</t>
  </si>
  <si>
    <t>250 mm dia 90° heavy duty uPVC lobster-back bends with solvent cement-type socket, behind MSE walls</t>
  </si>
  <si>
    <t>C13.8.10.2</t>
  </si>
  <si>
    <t>Weep holes:</t>
  </si>
  <si>
    <t>50 mm dia normal duty uPVC pipes (class 6)</t>
  </si>
  <si>
    <t>C13.8.15</t>
  </si>
  <si>
    <t>C13.8.16</t>
  </si>
  <si>
    <t>Drainage strips, 200mm wide flownet drainage strips wrapped in an approved geotextile, nonwoven, needlepunched, grade A4</t>
  </si>
  <si>
    <t>Perforated drainage pipes:</t>
  </si>
  <si>
    <t>C13.8.16.1</t>
  </si>
  <si>
    <t>65 mm dia perforated drainage pipe wrapped in an approved geotextile, nonwoven, needlepunched, grade A4, including the 300x50 mm thick mortar bed complete as shown on the drawings</t>
  </si>
  <si>
    <t>E</t>
  </si>
  <si>
    <t>E6.01</t>
  </si>
  <si>
    <t>E6.02</t>
  </si>
  <si>
    <t>Training of learners employed by the contractor or by the Targeted Enterprise subcontractors:</t>
  </si>
  <si>
    <t xml:space="preserve">Handling costs and profit in respect of subitem E6.02(a)(i) </t>
  </si>
  <si>
    <t xml:space="preserve">Handling costs and profit in respect of subitem E6.02(b)(i) </t>
  </si>
  <si>
    <t>Transportation &amp; accommodation costs of selected leaners only, while receiving off-site training:</t>
  </si>
  <si>
    <t>Transportation and accommodation costs</t>
  </si>
  <si>
    <t>Handling costs and profit in respect of subitem E6.02(c)(i)</t>
  </si>
  <si>
    <t>Handling costs and profit in respect of subitem E6.02(d)(i)</t>
  </si>
  <si>
    <t>E6.03</t>
  </si>
  <si>
    <t>Payments associated with the NYS programme:</t>
  </si>
  <si>
    <t>Employment of NYS workers</t>
  </si>
  <si>
    <t>Handling cost and profit in respect of subitem E6.03(a) and (b)</t>
  </si>
  <si>
    <t>Handling costs and profit in respect of subitem subitem E6.03(d)(i)</t>
  </si>
  <si>
    <t>SCHEDULE E: EXPANDED PUBLIC WORKS PROGRAMME (EPWP) - SUMMARY</t>
  </si>
  <si>
    <t>TOTAL SCHEDULE E: EXPANDED PUBLIC WORKS PROGRAMME (EPWP)</t>
  </si>
  <si>
    <t>F</t>
  </si>
  <si>
    <t>SMALL CONTRACTOR DEVELOPMENT</t>
  </si>
  <si>
    <t>F10.01</t>
  </si>
  <si>
    <t>Procurement of Targeted Enterprises</t>
  </si>
  <si>
    <t xml:space="preserve">Management and execution of the Targeted Enterprise procurement process: </t>
  </si>
  <si>
    <t>F10.02</t>
  </si>
  <si>
    <t>Construction Works for Targeted Enterprise subcontractors:</t>
  </si>
  <si>
    <t xml:space="preserve">Handling costs and profit in respect of subitem F10.02(a) </t>
  </si>
  <si>
    <t>Supply of materials and small construction equipment to assist Targeted Enterprise subcontractors</t>
  </si>
  <si>
    <t>Management of Targeted Enterprise subcontractors</t>
  </si>
  <si>
    <t>F10.03</t>
  </si>
  <si>
    <t>Training Targeted Enterprise subcontractors:</t>
  </si>
  <si>
    <t xml:space="preserve">Payments associated with the construction Works carried out by Targeted Enterprise subcontractors </t>
  </si>
  <si>
    <t>Procurement process for the appointment of CIDB contractor grading designation 1 Targeted Enterprise subcontractor (30 copies of the tender document required for each individual tender)</t>
  </si>
  <si>
    <t>Procurement process for the appointment of CIDB contractor grading designation 2 Targeted Enterprise subcontractor (30 copies of the tender document required for each individual tender)</t>
  </si>
  <si>
    <t>Procurement process for the appointment of CIDB contractor grading designation 3 Targeted Enterprise subcontractor (15 copies of the tender document required for each individual tender)</t>
  </si>
  <si>
    <t>Procurement process for the appointment of CIDB contractor grading designation 4 Targeted Enterprise subcontractor (15 copies of the tender document required for each individual tender)</t>
  </si>
  <si>
    <t xml:space="preserve">Handling costs and profit in respect of subitem F10.02(c) </t>
  </si>
  <si>
    <t xml:space="preserve">Handling costs and profit in respect of subitem F10,03(a)(i) </t>
  </si>
  <si>
    <t>Handling costs and profit in respect of subitem F10,03(b)(i)</t>
  </si>
  <si>
    <t>Handling costs and profit in respect of subitem F10,03(c)(i)</t>
  </si>
  <si>
    <t xml:space="preserve">Handling costs and profit in respect of subitem F10,03 (d)(i) </t>
  </si>
  <si>
    <t>SCHEDULE B: BRIDGE WORKS - SUMMARY</t>
  </si>
  <si>
    <t>SCHEDULE F:SMALL CONTRACTOR DEVELOPMENT - SUMMARY</t>
  </si>
  <si>
    <t>SCHEDULE E: EXPANDED PUBLIC WORKS PROGRAMME (EPWP)</t>
  </si>
  <si>
    <t>TOTAL SCHEDULE F: SMALL CONTRACTOR DEVELOPMENT</t>
  </si>
  <si>
    <t>C1.5.4 / C4.4.2</t>
  </si>
  <si>
    <t>C1.5.4 / C4.4.2.1 (q)</t>
  </si>
  <si>
    <t>Temporary causeway design using the given design guideline, drawing no TEMP BR/01</t>
  </si>
  <si>
    <t>Existing concrete causeway, including all costs and haulage to dispose at a registered municipal dumping site</t>
  </si>
  <si>
    <t>SCHEDULE F: SMALL CONTRACTOR DEVELOPMENT</t>
  </si>
  <si>
    <t>SCHEDULE G: CONTRACT SKILLS DEVELOPMENT GOAL (CSDG)</t>
  </si>
  <si>
    <t>G</t>
  </si>
  <si>
    <t>CIDB CONTRACT SKILLS DEVELOPMENT GOAL (CSDG)</t>
  </si>
  <si>
    <t>G7.01</t>
  </si>
  <si>
    <t>Payments associated with the Contract Skills Development Goals:</t>
  </si>
  <si>
    <t>Employment of Leaners employed under Method 1</t>
  </si>
  <si>
    <t>(i) Provision for stipends</t>
  </si>
  <si>
    <t>(ii) Provision for additional Costs</t>
  </si>
  <si>
    <t>(i) Liaison conducted by the Construction Manager</t>
  </si>
  <si>
    <t>h</t>
  </si>
  <si>
    <t>SCHEDULE G: CIDB CONTRACT SKILLS DEVELOPMENT GOAL (CSDG) - SUMMARY</t>
  </si>
  <si>
    <t>TOTAL SCHEDULE G: CIDB CONTRACT SKILLS DEVELOPMENT GOAL</t>
  </si>
  <si>
    <t>TOTAL SCHEDULE B: BRIDGE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</si>
</sst>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R&quot;#,##0;\-&quot;R&quot;#,##0"/>
    <numFmt numFmtId="8" formatCode="&quot;R&quot;#,##0.00;[Red]\-&quot;R&quot;#,##0.00"/>
    <numFmt numFmtId="44" formatCode="_-&quot;R&quot;* #,##0.00_-;\-&quot;R&quot;* #,##0.00_-;_-&quot;R&quot;* &quot;-&quot;??_-;_-@_-"/>
    <numFmt numFmtId="43" formatCode="_-* #,##0.00_-;\-* #,##0.00_-;_-* &quot;-&quot;??_-;_-@_-"/>
    <numFmt numFmtId="164" formatCode="_ * #,##0.00_ ;_ * \-#,##0.00_ ;_ * &quot;-&quot;??_ ;_ @_ "/>
    <numFmt numFmtId="165" formatCode="_(&quot;$&quot;* #,##0.00_);_(&quot;$&quot;* \(#,##0.00\);_(&quot;$&quot;* &quot;-&quot;??_);_(@_)"/>
    <numFmt numFmtId="166" formatCode="_(* #,##0.00_);_(* \(#,##0.00\);_(* &quot;-&quot;??_);_(@_)"/>
    <numFmt numFmtId="167" formatCode="&quot;R&quot;\ #,##0.00"/>
    <numFmt numFmtId="168" formatCode="0.0%"/>
    <numFmt numFmtId="169" formatCode="[$R-1C09]\ #\ ###\ ##0.00;[Red][$R-1C09]\-#\ ###\ ##0.00"/>
    <numFmt numFmtId="170" formatCode="_-* #.##0.00_-;\-* #.##0.00_-;_-* &quot;-&quot;??_-;_-@_-"/>
    <numFmt numFmtId="171" formatCode="&quot;R&quot;#,##0.00"/>
    <numFmt numFmtId="172" formatCode="_ &quot;R&quot;\ * #,##0.00_ ;_ &quot;R&quot;\ * \-#,##0.00_ ;_ &quot;R&quot;\ * &quot;-&quot;??_ ;_ @_ "/>
    <numFmt numFmtId="173" formatCode="#,##0.0"/>
    <numFmt numFmtId="174" formatCode="0.0"/>
    <numFmt numFmtId="176" formatCode="#,##0.000"/>
    <numFmt numFmtId="177" formatCode="[$R-1C09]#,##0.00;[Red]\-[$R-1C09]#,##0.00"/>
    <numFmt numFmtId="178" formatCode="_-[$R-1C09]* #,##0.00_-;\-[$R-1C09]* #,##0.00_-;_-[$R-1C09]* &quot;-&quot;??_-;_-@_-"/>
    <numFmt numFmtId="179" formatCode="#,##0_ ;\-#,##0\ "/>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u/>
      <sz val="10"/>
      <name val="Times New Roman"/>
      <family val="1"/>
    </font>
    <font>
      <sz val="10"/>
      <name val="Arial"/>
      <family val="2"/>
    </font>
    <font>
      <i/>
      <u/>
      <sz val="10"/>
      <name val="Times New Roman"/>
      <family val="1"/>
    </font>
    <font>
      <sz val="12"/>
      <name val="Arial"/>
      <family val="2"/>
    </font>
    <font>
      <sz val="10"/>
      <name val="Times New Roman"/>
      <family val="1"/>
    </font>
    <font>
      <sz val="11"/>
      <name val="Arial"/>
      <family val="2"/>
    </font>
    <font>
      <sz val="8"/>
      <name val="Arial"/>
      <family val="2"/>
    </font>
    <font>
      <vertAlign val="superscript"/>
      <sz val="10"/>
      <name val="Arial"/>
      <family val="2"/>
    </font>
    <font>
      <sz val="10"/>
      <name val="Calibri"/>
      <family val="2"/>
    </font>
    <font>
      <b/>
      <sz val="9"/>
      <name val="Arial"/>
      <family val="2"/>
    </font>
    <font>
      <b/>
      <sz val="10"/>
      <color rgb="FF000000"/>
      <name val="Arial"/>
      <family val="2"/>
    </font>
    <font>
      <b/>
      <sz val="8"/>
      <color rgb="FF000000"/>
      <name val="Arial"/>
      <family val="2"/>
    </font>
    <font>
      <sz val="10"/>
      <color rgb="FFFF0000"/>
      <name val="Arial"/>
      <family val="2"/>
    </font>
    <font>
      <sz val="10"/>
      <color theme="1"/>
      <name val="Arial"/>
      <family val="2"/>
    </font>
    <font>
      <b/>
      <sz val="10"/>
      <color rgb="FFFF0000"/>
      <name val="Arial"/>
      <family val="2"/>
    </font>
    <font>
      <b/>
      <sz val="10"/>
      <color theme="1"/>
      <name val="Arial"/>
      <family val="2"/>
    </font>
    <font>
      <sz val="10"/>
      <color rgb="FF000000"/>
      <name val="Arial"/>
      <family val="2"/>
    </font>
    <font>
      <b/>
      <sz val="10"/>
      <color rgb="FF000000"/>
      <name val="Arial Bold"/>
    </font>
    <font>
      <i/>
      <sz val="10"/>
      <color theme="1"/>
      <name val="Arial"/>
      <family val="2"/>
    </font>
  </fonts>
  <fills count="3">
    <fill>
      <patternFill patternType="none"/>
    </fill>
    <fill>
      <patternFill patternType="gray125"/>
    </fill>
    <fill>
      <patternFill patternType="solid">
        <fgColor rgb="FFFFFF99"/>
        <bgColor indexed="64"/>
      </patternFill>
    </fill>
  </fills>
  <borders count="24">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ck">
        <color auto="1"/>
      </left>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diagonal/>
    </border>
    <border>
      <left/>
      <right style="thin">
        <color auto="1"/>
      </right>
      <top/>
      <bottom style="thin">
        <color auto="1"/>
      </bottom>
      <diagonal/>
    </border>
    <border>
      <left/>
      <right style="thin">
        <color indexed="64"/>
      </right>
      <top/>
      <bottom/>
      <diagonal/>
    </border>
    <border>
      <left/>
      <right style="thin">
        <color auto="1"/>
      </right>
      <top style="thin">
        <color auto="1"/>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rgb="FF000000"/>
      </left>
      <right style="thin">
        <color rgb="FF000000"/>
      </right>
      <top/>
      <bottom/>
      <diagonal/>
    </border>
    <border>
      <left style="medium">
        <color indexed="64"/>
      </left>
      <right style="medium">
        <color indexed="64"/>
      </right>
      <top/>
      <bottom/>
      <diagonal/>
    </border>
    <border>
      <left/>
      <right style="medium">
        <color indexed="64"/>
      </right>
      <top/>
      <bottom/>
      <diagonal/>
    </border>
  </borders>
  <cellStyleXfs count="28">
    <xf numFmtId="0" fontId="0" fillId="0" borderId="0"/>
    <xf numFmtId="166" fontId="6" fillId="0" borderId="0" applyFont="0" applyFill="0" applyBorder="0" applyAlignment="0" applyProtection="0"/>
    <xf numFmtId="3"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0" fontId="9" fillId="0" borderId="0"/>
    <xf numFmtId="0" fontId="8" fillId="0" borderId="0"/>
    <xf numFmtId="9" fontId="6" fillId="0" borderId="0" applyFont="0" applyFill="0" applyBorder="0" applyAlignment="0" applyProtection="0"/>
    <xf numFmtId="0" fontId="5" fillId="0" borderId="0"/>
    <xf numFmtId="0" fontId="10" fillId="0" borderId="9"/>
    <xf numFmtId="0" fontId="11" fillId="0" borderId="0"/>
    <xf numFmtId="169" fontId="6" fillId="0" borderId="10" applyFill="0" applyProtection="0"/>
    <xf numFmtId="0" fontId="6" fillId="0" borderId="0"/>
    <xf numFmtId="0" fontId="4" fillId="0" borderId="0"/>
    <xf numFmtId="43" fontId="4" fillId="0" borderId="0" applyFont="0" applyFill="0" applyBorder="0" applyAlignment="0" applyProtection="0"/>
    <xf numFmtId="164" fontId="6" fillId="0" borderId="0" applyFont="0" applyFill="0" applyBorder="0" applyAlignment="0" applyProtection="0"/>
    <xf numFmtId="166" fontId="6" fillId="0" borderId="0" applyFont="0" applyFill="0" applyBorder="0" applyAlignment="0" applyProtection="0"/>
    <xf numFmtId="0" fontId="6" fillId="0" borderId="0"/>
    <xf numFmtId="4" fontId="11" fillId="0" borderId="0" applyProtection="0"/>
    <xf numFmtId="5" fontId="12" fillId="0" borderId="0" applyFont="0" applyFill="0" applyBorder="0" applyAlignment="0" applyProtection="0"/>
    <xf numFmtId="0" fontId="3" fillId="0" borderId="0"/>
    <xf numFmtId="170" fontId="3" fillId="0" borderId="0" applyFont="0" applyFill="0" applyBorder="0" applyAlignment="0" applyProtection="0"/>
    <xf numFmtId="0" fontId="13" fillId="0" borderId="0"/>
    <xf numFmtId="165" fontId="6" fillId="0" borderId="0" applyFont="0" applyFill="0" applyBorder="0" applyAlignment="0" applyProtection="0"/>
    <xf numFmtId="0" fontId="2" fillId="0" borderId="0"/>
    <xf numFmtId="0" fontId="1" fillId="0" borderId="0"/>
    <xf numFmtId="44" fontId="1" fillId="0" borderId="0" applyFont="0" applyFill="0" applyBorder="0" applyAlignment="0" applyProtection="0"/>
    <xf numFmtId="9" fontId="6" fillId="0" borderId="0" applyFont="0" applyFill="0" applyBorder="0" applyAlignment="0" applyProtection="0"/>
  </cellStyleXfs>
  <cellXfs count="381">
    <xf numFmtId="0" fontId="0" fillId="0" borderId="0" xfId="0"/>
    <xf numFmtId="0" fontId="6" fillId="0" borderId="0" xfId="17" applyAlignment="1">
      <alignment vertical="center"/>
    </xf>
    <xf numFmtId="0" fontId="7" fillId="0" borderId="0" xfId="17" applyFont="1" applyAlignment="1">
      <alignment horizontal="left" vertical="center"/>
    </xf>
    <xf numFmtId="0" fontId="6" fillId="0" borderId="0" xfId="17" applyAlignment="1">
      <alignment horizontal="left" vertical="center"/>
    </xf>
    <xf numFmtId="0" fontId="6" fillId="0" borderId="0" xfId="17" applyAlignment="1">
      <alignment horizontal="center" vertical="center"/>
    </xf>
    <xf numFmtId="0" fontId="6" fillId="0" borderId="0" xfId="17" applyAlignment="1">
      <alignment horizontal="right" vertical="center"/>
    </xf>
    <xf numFmtId="0" fontId="7" fillId="0" borderId="0" xfId="17" applyFont="1" applyAlignment="1">
      <alignment horizontal="right" vertical="center"/>
    </xf>
    <xf numFmtId="0" fontId="7" fillId="0" borderId="0" xfId="17" applyFont="1" applyAlignment="1">
      <alignment horizontal="left" vertical="center" wrapText="1"/>
    </xf>
    <xf numFmtId="0" fontId="7" fillId="0" borderId="3" xfId="17" applyFont="1" applyBorder="1" applyAlignment="1">
      <alignment horizontal="left" vertical="center" wrapText="1"/>
    </xf>
    <xf numFmtId="49" fontId="7" fillId="0" borderId="0" xfId="17" applyNumberFormat="1" applyFont="1" applyAlignment="1">
      <alignment horizontal="left" vertical="center" wrapText="1"/>
    </xf>
    <xf numFmtId="0" fontId="7" fillId="0" borderId="0" xfId="17" applyFont="1" applyAlignment="1">
      <alignment horizontal="center" vertical="center"/>
    </xf>
    <xf numFmtId="49" fontId="7" fillId="0" borderId="11" xfId="17" applyNumberFormat="1" applyFont="1" applyBorder="1" applyAlignment="1">
      <alignment horizontal="center" vertical="center" wrapText="1"/>
    </xf>
    <xf numFmtId="0" fontId="7" fillId="0" borderId="11" xfId="17" applyFont="1" applyBorder="1" applyAlignment="1">
      <alignment horizontal="center" vertical="center" wrapText="1"/>
    </xf>
    <xf numFmtId="0" fontId="7" fillId="0" borderId="0" xfId="17" applyFont="1" applyAlignment="1">
      <alignment horizontal="center" vertical="center" wrapText="1"/>
    </xf>
    <xf numFmtId="49" fontId="6" fillId="0" borderId="1" xfId="17" applyNumberFormat="1" applyBorder="1" applyAlignment="1">
      <alignment horizontal="left" vertical="center" wrapText="1"/>
    </xf>
    <xf numFmtId="0" fontId="6" fillId="0" borderId="1" xfId="17" applyBorder="1" applyAlignment="1">
      <alignment horizontal="left" vertical="center" wrapText="1"/>
    </xf>
    <xf numFmtId="0" fontId="6" fillId="0" borderId="1" xfId="17" applyBorder="1" applyAlignment="1">
      <alignment horizontal="center" wrapText="1"/>
    </xf>
    <xf numFmtId="0" fontId="6" fillId="0" borderId="1" xfId="17" applyBorder="1" applyAlignment="1">
      <alignment wrapText="1"/>
    </xf>
    <xf numFmtId="167" fontId="6" fillId="0" borderId="1" xfId="3" applyNumberFormat="1" applyFont="1" applyBorder="1" applyAlignment="1">
      <alignment horizontal="right" wrapText="1"/>
    </xf>
    <xf numFmtId="167" fontId="6" fillId="0" borderId="0" xfId="3" applyNumberFormat="1" applyFont="1" applyBorder="1" applyAlignment="1">
      <alignment horizontal="right" wrapText="1"/>
    </xf>
    <xf numFmtId="0" fontId="7" fillId="0" borderId="1" xfId="17" applyFont="1" applyBorder="1" applyAlignment="1">
      <alignment horizontal="left" vertical="center" wrapText="1"/>
    </xf>
    <xf numFmtId="49" fontId="6" fillId="0" borderId="1" xfId="17" applyNumberFormat="1" applyBorder="1" applyAlignment="1">
      <alignment horizontal="center" vertical="center" wrapText="1"/>
    </xf>
    <xf numFmtId="0" fontId="6" fillId="0" borderId="1" xfId="17" applyBorder="1" applyAlignment="1">
      <alignment horizontal="center" vertical="center" wrapText="1"/>
    </xf>
    <xf numFmtId="3" fontId="6" fillId="0" borderId="1" xfId="1" applyNumberFormat="1" applyFont="1" applyBorder="1" applyAlignment="1">
      <alignment horizontal="center" vertical="center" wrapText="1"/>
    </xf>
    <xf numFmtId="166" fontId="6" fillId="0" borderId="1" xfId="1" applyFont="1" applyBorder="1" applyAlignment="1">
      <alignment horizontal="center" vertical="center" wrapText="1"/>
    </xf>
    <xf numFmtId="167" fontId="6" fillId="0" borderId="1" xfId="3" applyNumberFormat="1" applyFont="1" applyBorder="1" applyAlignment="1">
      <alignment horizontal="right" vertical="center" wrapText="1"/>
    </xf>
    <xf numFmtId="3" fontId="6" fillId="0" borderId="1" xfId="1" applyNumberFormat="1" applyFont="1" applyBorder="1" applyAlignment="1">
      <alignment horizontal="center" wrapText="1"/>
    </xf>
    <xf numFmtId="0" fontId="6" fillId="0" borderId="3" xfId="17" applyBorder="1" applyAlignment="1">
      <alignment horizontal="left" vertical="center"/>
    </xf>
    <xf numFmtId="0" fontId="6" fillId="0" borderId="3" xfId="17" applyBorder="1" applyAlignment="1">
      <alignment horizontal="left" vertical="center" wrapText="1"/>
    </xf>
    <xf numFmtId="168" fontId="6" fillId="0" borderId="1" xfId="17" applyNumberFormat="1" applyBorder="1" applyAlignment="1">
      <alignment wrapText="1"/>
    </xf>
    <xf numFmtId="0" fontId="7" fillId="0" borderId="0" xfId="17" applyFont="1" applyAlignment="1">
      <alignment vertical="center"/>
    </xf>
    <xf numFmtId="49" fontId="7" fillId="0" borderId="12" xfId="17" applyNumberFormat="1" applyFont="1" applyBorder="1" applyAlignment="1">
      <alignment vertical="center"/>
    </xf>
    <xf numFmtId="0" fontId="7" fillId="0" borderId="13" xfId="17" applyFont="1" applyBorder="1" applyAlignment="1">
      <alignment vertical="center"/>
    </xf>
    <xf numFmtId="49" fontId="7" fillId="0" borderId="13" xfId="17" applyNumberFormat="1" applyFont="1" applyBorder="1" applyAlignment="1">
      <alignment vertical="center"/>
    </xf>
    <xf numFmtId="49" fontId="7" fillId="0" borderId="13" xfId="17" applyNumberFormat="1" applyFont="1" applyBorder="1" applyAlignment="1">
      <alignment horizontal="center" vertical="center"/>
    </xf>
    <xf numFmtId="167" fontId="7" fillId="0" borderId="11" xfId="1" applyNumberFormat="1" applyFont="1" applyBorder="1" applyAlignment="1">
      <alignment horizontal="right" vertical="center" wrapText="1"/>
    </xf>
    <xf numFmtId="167" fontId="7" fillId="0" borderId="0" xfId="1" applyNumberFormat="1" applyFont="1" applyBorder="1" applyAlignment="1">
      <alignment horizontal="right" vertical="center" wrapText="1"/>
    </xf>
    <xf numFmtId="49" fontId="6" fillId="0" borderId="0" xfId="17" applyNumberFormat="1" applyAlignment="1">
      <alignment horizontal="left" vertical="center"/>
    </xf>
    <xf numFmtId="0" fontId="6" fillId="0" borderId="0" xfId="17"/>
    <xf numFmtId="0" fontId="6" fillId="0" borderId="1" xfId="17" applyBorder="1" applyAlignment="1">
      <alignment horizontal="center" vertical="center"/>
    </xf>
    <xf numFmtId="166" fontId="6" fillId="0" borderId="1" xfId="1" applyFont="1" applyBorder="1" applyAlignment="1">
      <alignment vertical="center" wrapText="1"/>
    </xf>
    <xf numFmtId="0" fontId="6" fillId="0" borderId="1" xfId="17" applyBorder="1" applyAlignment="1">
      <alignment horizontal="left" wrapText="1"/>
    </xf>
    <xf numFmtId="0" fontId="6" fillId="0" borderId="1" xfId="17" applyBorder="1" applyAlignment="1">
      <alignment vertical="center" wrapText="1"/>
    </xf>
    <xf numFmtId="167" fontId="6" fillId="0" borderId="0" xfId="3" applyNumberFormat="1" applyFont="1" applyBorder="1" applyAlignment="1">
      <alignment horizontal="right" vertical="center" wrapText="1"/>
    </xf>
    <xf numFmtId="167" fontId="6" fillId="0" borderId="0" xfId="1" applyNumberFormat="1" applyFont="1" applyBorder="1" applyAlignment="1">
      <alignment horizontal="right" vertical="center" wrapText="1"/>
    </xf>
    <xf numFmtId="168" fontId="6" fillId="0" borderId="1" xfId="7" applyNumberFormat="1" applyFont="1" applyBorder="1" applyAlignment="1">
      <alignment vertical="center" wrapText="1"/>
    </xf>
    <xf numFmtId="167" fontId="6" fillId="0" borderId="0" xfId="3" applyNumberFormat="1" applyFont="1" applyBorder="1" applyAlignment="1">
      <alignment vertical="center" wrapText="1"/>
    </xf>
    <xf numFmtId="0" fontId="6" fillId="0" borderId="1" xfId="17" applyBorder="1" applyAlignment="1">
      <alignment vertical="center"/>
    </xf>
    <xf numFmtId="168" fontId="6" fillId="0" borderId="1" xfId="17" applyNumberFormat="1" applyBorder="1" applyAlignment="1">
      <alignment vertical="center" wrapText="1"/>
    </xf>
    <xf numFmtId="166" fontId="6" fillId="0" borderId="1" xfId="1" applyFont="1" applyFill="1" applyBorder="1" applyAlignment="1">
      <alignment vertical="center" wrapText="1"/>
    </xf>
    <xf numFmtId="166" fontId="6" fillId="0" borderId="0" xfId="17" applyNumberFormat="1" applyAlignment="1">
      <alignment horizontal="right" vertical="center"/>
    </xf>
    <xf numFmtId="49" fontId="6" fillId="0" borderId="1" xfId="17" applyNumberFormat="1" applyBorder="1" applyAlignment="1">
      <alignment horizontal="right" vertical="center" wrapText="1"/>
    </xf>
    <xf numFmtId="0" fontId="6" fillId="0" borderId="0" xfId="17" applyAlignment="1">
      <alignment vertical="center" wrapText="1"/>
    </xf>
    <xf numFmtId="0" fontId="6" fillId="0" borderId="0" xfId="17" applyAlignment="1">
      <alignment horizontal="left" vertical="center" wrapText="1"/>
    </xf>
    <xf numFmtId="0" fontId="6" fillId="0" borderId="0" xfId="17" applyAlignment="1">
      <alignment horizontal="center" vertical="center" wrapText="1"/>
    </xf>
    <xf numFmtId="167" fontId="6" fillId="0" borderId="0" xfId="1" applyNumberFormat="1" applyFont="1" applyBorder="1" applyAlignment="1">
      <alignment horizontal="right" wrapText="1"/>
    </xf>
    <xf numFmtId="49" fontId="6" fillId="0" borderId="1" xfId="17" applyNumberFormat="1" applyBorder="1" applyAlignment="1">
      <alignment horizontal="right" vertical="top" wrapText="1"/>
    </xf>
    <xf numFmtId="168" fontId="6" fillId="0" borderId="1" xfId="7" applyNumberFormat="1" applyFont="1" applyBorder="1" applyAlignment="1">
      <alignment wrapText="1"/>
    </xf>
    <xf numFmtId="167" fontId="6" fillId="0" borderId="0" xfId="3" applyNumberFormat="1" applyFont="1" applyBorder="1" applyAlignment="1">
      <alignment wrapText="1"/>
    </xf>
    <xf numFmtId="0" fontId="6" fillId="0" borderId="1" xfId="17" applyBorder="1" applyAlignment="1">
      <alignment horizontal="center"/>
    </xf>
    <xf numFmtId="0" fontId="6" fillId="0" borderId="0" xfId="17" applyAlignment="1">
      <alignment horizontal="right"/>
    </xf>
    <xf numFmtId="166" fontId="6" fillId="0" borderId="1" xfId="1" applyFont="1" applyBorder="1" applyAlignment="1">
      <alignment wrapText="1"/>
    </xf>
    <xf numFmtId="0" fontId="6" fillId="0" borderId="1" xfId="17" applyBorder="1" applyAlignment="1">
      <alignment horizontal="left" vertical="top" wrapText="1"/>
    </xf>
    <xf numFmtId="166" fontId="6" fillId="0" borderId="1" xfId="1" applyFont="1" applyFill="1" applyBorder="1" applyAlignment="1">
      <alignment wrapText="1"/>
    </xf>
    <xf numFmtId="0" fontId="6" fillId="0" borderId="0" xfId="17" applyAlignment="1">
      <alignment horizontal="center" vertical="top"/>
    </xf>
    <xf numFmtId="49" fontId="7" fillId="0" borderId="1" xfId="17" applyNumberFormat="1" applyFont="1" applyBorder="1" applyAlignment="1">
      <alignment horizontal="right" vertical="center" wrapText="1"/>
    </xf>
    <xf numFmtId="49" fontId="7" fillId="0" borderId="11" xfId="17" applyNumberFormat="1" applyFont="1" applyBorder="1" applyAlignment="1">
      <alignment vertical="center" wrapText="1"/>
    </xf>
    <xf numFmtId="49" fontId="6" fillId="0" borderId="1" xfId="17" applyNumberFormat="1" applyBorder="1" applyAlignment="1">
      <alignment vertical="center" wrapText="1"/>
    </xf>
    <xf numFmtId="49" fontId="6" fillId="0" borderId="0" xfId="17" applyNumberFormat="1" applyAlignment="1">
      <alignment vertical="center"/>
    </xf>
    <xf numFmtId="0" fontId="6" fillId="0" borderId="4" xfId="17" applyBorder="1" applyAlignment="1">
      <alignment horizontal="left" vertical="center"/>
    </xf>
    <xf numFmtId="0" fontId="6" fillId="0" borderId="4" xfId="17" applyBorder="1" applyAlignment="1">
      <alignment horizontal="center" vertical="center"/>
    </xf>
    <xf numFmtId="0" fontId="6" fillId="0" borderId="4" xfId="17" applyBorder="1" applyAlignment="1">
      <alignment vertical="center"/>
    </xf>
    <xf numFmtId="49" fontId="7" fillId="0" borderId="11" xfId="17" applyNumberFormat="1" applyFont="1" applyBorder="1" applyAlignment="1">
      <alignment vertical="center"/>
    </xf>
    <xf numFmtId="0" fontId="7" fillId="0" borderId="0" xfId="17" applyFont="1"/>
    <xf numFmtId="0" fontId="7" fillId="0" borderId="1" xfId="17" applyFont="1" applyBorder="1"/>
    <xf numFmtId="49" fontId="7" fillId="0" borderId="12" xfId="17" applyNumberFormat="1" applyFont="1" applyBorder="1" applyAlignment="1">
      <alignment horizontal="right" vertical="center"/>
    </xf>
    <xf numFmtId="49" fontId="6" fillId="0" borderId="1" xfId="17" applyNumberFormat="1" applyBorder="1" applyAlignment="1">
      <alignment horizontal="right" wrapText="1"/>
    </xf>
    <xf numFmtId="0" fontId="7" fillId="0" borderId="0" xfId="17" applyFont="1" applyAlignment="1">
      <alignment horizontal="left" vertical="top"/>
    </xf>
    <xf numFmtId="0" fontId="6" fillId="0" borderId="4" xfId="17" applyBorder="1" applyAlignment="1">
      <alignment horizontal="right" vertical="center"/>
    </xf>
    <xf numFmtId="0" fontId="6" fillId="0" borderId="4" xfId="17" applyBorder="1" applyAlignment="1">
      <alignment horizontal="left" vertical="center" wrapText="1"/>
    </xf>
    <xf numFmtId="0" fontId="6" fillId="0" borderId="0" xfId="0" applyFont="1"/>
    <xf numFmtId="172" fontId="0" fillId="0" borderId="0" xfId="3" applyNumberFormat="1" applyFont="1" applyAlignment="1">
      <alignment vertical="center" wrapText="1"/>
    </xf>
    <xf numFmtId="0" fontId="6" fillId="0" borderId="0" xfId="17" applyAlignment="1">
      <alignment horizontal="left" vertical="center" wrapText="1" indent="1"/>
    </xf>
    <xf numFmtId="0" fontId="6" fillId="0" borderId="17" xfId="17" applyBorder="1" applyAlignment="1">
      <alignment horizontal="left" vertical="center" wrapText="1"/>
    </xf>
    <xf numFmtId="49" fontId="6" fillId="2" borderId="0" xfId="0" applyNumberFormat="1" applyFont="1" applyFill="1" applyAlignment="1">
      <alignment horizontal="left" vertical="center"/>
    </xf>
    <xf numFmtId="49" fontId="6" fillId="2" borderId="0" xfId="0" applyNumberFormat="1" applyFont="1" applyFill="1" applyAlignment="1">
      <alignment horizontal="left" vertical="top"/>
    </xf>
    <xf numFmtId="49" fontId="6" fillId="2" borderId="0" xfId="0" applyNumberFormat="1" applyFont="1" applyFill="1" applyAlignment="1">
      <alignment horizontal="left" vertical="top" wrapText="1"/>
    </xf>
    <xf numFmtId="49" fontId="7" fillId="0" borderId="11" xfId="17" applyNumberFormat="1" applyFont="1" applyBorder="1" applyAlignment="1">
      <alignment horizontal="right" vertical="center"/>
    </xf>
    <xf numFmtId="49" fontId="6" fillId="0" borderId="1" xfId="17" applyNumberFormat="1" applyBorder="1" applyAlignment="1">
      <alignment horizontal="right" vertical="center"/>
    </xf>
    <xf numFmtId="0" fontId="6" fillId="0" borderId="1" xfId="17" applyBorder="1" applyAlignment="1">
      <alignment horizontal="right"/>
    </xf>
    <xf numFmtId="0" fontId="6" fillId="0" borderId="14" xfId="17" applyBorder="1" applyAlignment="1">
      <alignment vertical="center" wrapText="1"/>
    </xf>
    <xf numFmtId="0" fontId="6" fillId="0" borderId="1" xfId="17" applyBorder="1" applyAlignment="1">
      <alignment horizontal="right" vertical="center"/>
    </xf>
    <xf numFmtId="0" fontId="6" fillId="0" borderId="14" xfId="17" applyBorder="1" applyAlignment="1">
      <alignment horizontal="center" vertical="center" wrapText="1"/>
    </xf>
    <xf numFmtId="0" fontId="7" fillId="0" borderId="1" xfId="17" applyFont="1" applyBorder="1" applyAlignment="1">
      <alignment horizontal="right"/>
    </xf>
    <xf numFmtId="0" fontId="7" fillId="0" borderId="17" xfId="17" applyFont="1" applyBorder="1" applyAlignment="1">
      <alignment horizontal="center" vertical="center" wrapText="1"/>
    </xf>
    <xf numFmtId="0" fontId="6" fillId="0" borderId="2" xfId="17" applyBorder="1" applyAlignment="1">
      <alignment horizontal="left" vertical="center" wrapText="1"/>
    </xf>
    <xf numFmtId="0" fontId="17" fillId="0" borderId="0" xfId="17" applyFont="1" applyAlignment="1">
      <alignment horizontal="left" vertical="center" wrapText="1"/>
    </xf>
    <xf numFmtId="49" fontId="7" fillId="0" borderId="1" xfId="17" applyNumberFormat="1" applyFont="1" applyBorder="1" applyAlignment="1">
      <alignment horizontal="right" vertical="top" wrapText="1"/>
    </xf>
    <xf numFmtId="9" fontId="6" fillId="0" borderId="0" xfId="17" applyNumberFormat="1" applyAlignment="1">
      <alignment vertical="center"/>
    </xf>
    <xf numFmtId="49" fontId="20" fillId="0" borderId="1" xfId="17" applyNumberFormat="1" applyFont="1" applyBorder="1" applyAlignment="1">
      <alignment horizontal="right" vertical="center" wrapText="1"/>
    </xf>
    <xf numFmtId="0" fontId="20" fillId="0" borderId="1" xfId="17" applyFont="1" applyBorder="1" applyAlignment="1">
      <alignment horizontal="center" vertical="center" wrapText="1"/>
    </xf>
    <xf numFmtId="3" fontId="20" fillId="0" borderId="1" xfId="1" applyNumberFormat="1" applyFont="1" applyBorder="1" applyAlignment="1">
      <alignment horizontal="center" vertical="center" wrapText="1"/>
    </xf>
    <xf numFmtId="167" fontId="20" fillId="0" borderId="1" xfId="3" applyNumberFormat="1" applyFont="1" applyBorder="1" applyAlignment="1">
      <alignment horizontal="right" vertical="center" wrapText="1"/>
    </xf>
    <xf numFmtId="0" fontId="20" fillId="0" borderId="1" xfId="17" applyFont="1" applyBorder="1" applyAlignment="1">
      <alignment horizontal="left" vertical="center" wrapText="1"/>
    </xf>
    <xf numFmtId="166" fontId="20" fillId="0" borderId="1" xfId="1" applyFont="1" applyBorder="1" applyAlignment="1">
      <alignment vertical="center" wrapText="1"/>
    </xf>
    <xf numFmtId="0" fontId="20" fillId="0" borderId="0" xfId="17" applyFont="1" applyAlignment="1">
      <alignment vertical="center"/>
    </xf>
    <xf numFmtId="167" fontId="20" fillId="0" borderId="0" xfId="3" applyNumberFormat="1" applyFont="1" applyBorder="1" applyAlignment="1">
      <alignment horizontal="right" vertical="center" wrapText="1"/>
    </xf>
    <xf numFmtId="167" fontId="20" fillId="0" borderId="0" xfId="1" applyNumberFormat="1" applyFont="1" applyBorder="1" applyAlignment="1">
      <alignment horizontal="right" vertical="center" wrapText="1"/>
    </xf>
    <xf numFmtId="167" fontId="20" fillId="0" borderId="1" xfId="3" applyNumberFormat="1" applyFont="1" applyBorder="1" applyAlignment="1">
      <alignment horizontal="right" wrapText="1"/>
    </xf>
    <xf numFmtId="166" fontId="20" fillId="0" borderId="1" xfId="1" applyFont="1" applyBorder="1" applyAlignment="1">
      <alignment wrapText="1"/>
    </xf>
    <xf numFmtId="0" fontId="20" fillId="0" borderId="1" xfId="17" applyFont="1" applyBorder="1"/>
    <xf numFmtId="0" fontId="20" fillId="0" borderId="0" xfId="17" applyFont="1" applyAlignment="1">
      <alignment horizontal="center" vertical="center"/>
    </xf>
    <xf numFmtId="171" fontId="6" fillId="0" borderId="1" xfId="17" applyNumberFormat="1" applyBorder="1" applyAlignment="1">
      <alignment vertical="center" wrapText="1"/>
    </xf>
    <xf numFmtId="171" fontId="6" fillId="0" borderId="1" xfId="7" applyNumberFormat="1" applyFont="1" applyBorder="1" applyAlignment="1">
      <alignment vertical="center" wrapText="1"/>
    </xf>
    <xf numFmtId="171" fontId="6" fillId="0" borderId="1" xfId="1" applyNumberFormat="1" applyFont="1" applyBorder="1" applyAlignment="1">
      <alignment vertical="center" wrapText="1"/>
    </xf>
    <xf numFmtId="171" fontId="6" fillId="0" borderId="1" xfId="17" applyNumberFormat="1" applyBorder="1" applyAlignment="1">
      <alignment horizontal="right" vertical="center" wrapText="1"/>
    </xf>
    <xf numFmtId="171" fontId="6" fillId="0" borderId="1" xfId="1" applyNumberFormat="1" applyFont="1" applyBorder="1" applyAlignment="1">
      <alignment horizontal="right" vertical="center" wrapText="1"/>
    </xf>
    <xf numFmtId="171" fontId="6" fillId="0" borderId="1" xfId="7" applyNumberFormat="1" applyFont="1" applyBorder="1" applyAlignment="1">
      <alignment horizontal="right" vertical="center" wrapText="1"/>
    </xf>
    <xf numFmtId="171" fontId="6" fillId="0" borderId="1" xfId="17" applyNumberFormat="1" applyBorder="1" applyAlignment="1">
      <alignment horizontal="right" vertical="center"/>
    </xf>
    <xf numFmtId="171" fontId="20" fillId="0" borderId="1" xfId="7" applyNumberFormat="1" applyFont="1" applyBorder="1" applyAlignment="1">
      <alignment horizontal="right" vertical="center" wrapText="1"/>
    </xf>
    <xf numFmtId="171" fontId="20" fillId="0" borderId="1" xfId="17" applyNumberFormat="1" applyFont="1" applyBorder="1" applyAlignment="1">
      <alignment horizontal="right" vertical="center" wrapText="1"/>
    </xf>
    <xf numFmtId="171" fontId="6" fillId="0" borderId="1" xfId="17" applyNumberFormat="1" applyBorder="1" applyAlignment="1">
      <alignment horizontal="right" wrapText="1"/>
    </xf>
    <xf numFmtId="173" fontId="6" fillId="0" borderId="1" xfId="1" applyNumberFormat="1" applyFont="1" applyBorder="1" applyAlignment="1">
      <alignment horizontal="center" wrapText="1"/>
    </xf>
    <xf numFmtId="2" fontId="7" fillId="0" borderId="11" xfId="17" applyNumberFormat="1" applyFont="1" applyBorder="1" applyAlignment="1">
      <alignment horizontal="center" vertical="center" wrapText="1"/>
    </xf>
    <xf numFmtId="2" fontId="7" fillId="0" borderId="13" xfId="17" applyNumberFormat="1" applyFont="1" applyBorder="1" applyAlignment="1">
      <alignment vertical="center"/>
    </xf>
    <xf numFmtId="4" fontId="6" fillId="0" borderId="1" xfId="1" applyNumberFormat="1" applyFont="1" applyBorder="1" applyAlignment="1">
      <alignment horizontal="center" vertical="center" wrapText="1"/>
    </xf>
    <xf numFmtId="4" fontId="6" fillId="0" borderId="1" xfId="1" applyNumberFormat="1" applyFont="1" applyBorder="1" applyAlignment="1">
      <alignment horizontal="center" wrapText="1"/>
    </xf>
    <xf numFmtId="2" fontId="6" fillId="0" borderId="1" xfId="1" applyNumberFormat="1" applyFont="1" applyBorder="1" applyAlignment="1">
      <alignment horizontal="center" vertical="center" wrapText="1"/>
    </xf>
    <xf numFmtId="2" fontId="6" fillId="0" borderId="1" xfId="17" applyNumberFormat="1" applyBorder="1" applyAlignment="1">
      <alignment wrapText="1"/>
    </xf>
    <xf numFmtId="2" fontId="6" fillId="0" borderId="0" xfId="17" applyNumberFormat="1" applyAlignment="1">
      <alignment vertical="center"/>
    </xf>
    <xf numFmtId="2" fontId="6" fillId="0" borderId="4" xfId="17" applyNumberFormat="1" applyBorder="1" applyAlignment="1">
      <alignment vertical="center"/>
    </xf>
    <xf numFmtId="2" fontId="6" fillId="0" borderId="1" xfId="17" applyNumberFormat="1" applyBorder="1" applyAlignment="1">
      <alignment vertical="center" wrapText="1"/>
    </xf>
    <xf numFmtId="2" fontId="6" fillId="0" borderId="1" xfId="1" applyNumberFormat="1" applyFont="1" applyBorder="1" applyAlignment="1">
      <alignment vertical="center" wrapText="1"/>
    </xf>
    <xf numFmtId="2" fontId="6" fillId="0" borderId="1" xfId="1" applyNumberFormat="1" applyFont="1" applyFill="1" applyBorder="1" applyAlignment="1">
      <alignment vertical="center" wrapText="1"/>
    </xf>
    <xf numFmtId="2" fontId="6" fillId="0" borderId="0" xfId="17" applyNumberFormat="1" applyAlignment="1">
      <alignment horizontal="right" vertical="center"/>
    </xf>
    <xf numFmtId="2" fontId="6" fillId="0" borderId="4" xfId="17" applyNumberFormat="1" applyBorder="1" applyAlignment="1">
      <alignment horizontal="right" vertical="center"/>
    </xf>
    <xf numFmtId="2" fontId="6" fillId="0" borderId="1" xfId="17" applyNumberFormat="1" applyBorder="1" applyAlignment="1">
      <alignment horizontal="right" wrapText="1"/>
    </xf>
    <xf numFmtId="2" fontId="6" fillId="0" borderId="1" xfId="17" applyNumberFormat="1" applyBorder="1" applyAlignment="1">
      <alignment horizontal="right" vertical="center" wrapText="1"/>
    </xf>
    <xf numFmtId="2" fontId="6" fillId="0" borderId="1" xfId="1" applyNumberFormat="1" applyFont="1" applyBorder="1" applyAlignment="1">
      <alignment horizontal="right" vertical="center" wrapText="1"/>
    </xf>
    <xf numFmtId="2" fontId="6" fillId="0" borderId="1" xfId="1" applyNumberFormat="1" applyFont="1" applyBorder="1" applyAlignment="1">
      <alignment horizontal="right" wrapText="1"/>
    </xf>
    <xf numFmtId="2" fontId="6" fillId="0" borderId="1" xfId="1" applyNumberFormat="1" applyFont="1" applyFill="1" applyBorder="1" applyAlignment="1">
      <alignment horizontal="right" vertical="center" wrapText="1"/>
    </xf>
    <xf numFmtId="2" fontId="6" fillId="0" borderId="1" xfId="7" applyNumberFormat="1" applyFont="1" applyBorder="1" applyAlignment="1">
      <alignment vertical="center" wrapText="1"/>
    </xf>
    <xf numFmtId="2" fontId="6" fillId="0" borderId="1" xfId="17" applyNumberFormat="1" applyBorder="1" applyAlignment="1">
      <alignment vertical="center"/>
    </xf>
    <xf numFmtId="4" fontId="6" fillId="0" borderId="0" xfId="17" applyNumberFormat="1" applyAlignment="1">
      <alignment horizontal="center" vertical="center"/>
    </xf>
    <xf numFmtId="4" fontId="6" fillId="0" borderId="4" xfId="17" applyNumberFormat="1" applyBorder="1" applyAlignment="1">
      <alignment horizontal="center" vertical="center"/>
    </xf>
    <xf numFmtId="4" fontId="7" fillId="0" borderId="11" xfId="17" applyNumberFormat="1" applyFont="1" applyBorder="1" applyAlignment="1">
      <alignment horizontal="center" vertical="center" wrapText="1"/>
    </xf>
    <xf numFmtId="4" fontId="6" fillId="0" borderId="1" xfId="17" applyNumberFormat="1" applyBorder="1" applyAlignment="1">
      <alignment horizontal="center" wrapText="1"/>
    </xf>
    <xf numFmtId="4" fontId="6" fillId="0" borderId="1" xfId="17" applyNumberFormat="1" applyBorder="1" applyAlignment="1">
      <alignment horizontal="center" vertical="center" wrapText="1"/>
    </xf>
    <xf numFmtId="4" fontId="7" fillId="0" borderId="13" xfId="17" applyNumberFormat="1" applyFont="1" applyBorder="1" applyAlignment="1">
      <alignment horizontal="center" vertical="center"/>
    </xf>
    <xf numFmtId="167" fontId="6" fillId="0" borderId="1" xfId="17" applyNumberFormat="1" applyBorder="1" applyAlignment="1">
      <alignment horizontal="center" vertical="center" wrapText="1"/>
    </xf>
    <xf numFmtId="10" fontId="6" fillId="0" borderId="1" xfId="1" applyNumberFormat="1" applyFont="1" applyBorder="1" applyAlignment="1">
      <alignment vertical="center" wrapText="1"/>
    </xf>
    <xf numFmtId="3" fontId="6" fillId="0" borderId="1" xfId="1" applyNumberFormat="1" applyFont="1" applyFill="1" applyBorder="1" applyAlignment="1">
      <alignment horizontal="center" vertical="center" wrapText="1"/>
    </xf>
    <xf numFmtId="174" fontId="6" fillId="0" borderId="1" xfId="17" applyNumberFormat="1" applyBorder="1" applyAlignment="1">
      <alignment vertical="center" wrapText="1"/>
    </xf>
    <xf numFmtId="167" fontId="6" fillId="0" borderId="1" xfId="3" applyNumberFormat="1" applyFont="1" applyFill="1" applyBorder="1" applyAlignment="1">
      <alignment horizontal="right" wrapText="1"/>
    </xf>
    <xf numFmtId="166" fontId="6" fillId="0" borderId="1" xfId="1" applyFont="1" applyFill="1" applyBorder="1" applyAlignment="1">
      <alignment horizontal="center" vertical="center" wrapText="1"/>
    </xf>
    <xf numFmtId="43" fontId="6" fillId="0" borderId="0" xfId="17" applyNumberFormat="1" applyAlignment="1">
      <alignment vertical="center"/>
    </xf>
    <xf numFmtId="167" fontId="6" fillId="0" borderId="1" xfId="3" applyNumberFormat="1" applyFont="1" applyFill="1" applyBorder="1" applyAlignment="1">
      <alignment horizontal="right" vertical="center" wrapText="1"/>
    </xf>
    <xf numFmtId="171" fontId="7" fillId="0" borderId="0" xfId="17" applyNumberFormat="1" applyFont="1" applyAlignment="1">
      <alignment vertical="center"/>
    </xf>
    <xf numFmtId="171" fontId="6" fillId="0" borderId="0" xfId="17" applyNumberFormat="1" applyAlignment="1">
      <alignment vertical="center" wrapText="1"/>
    </xf>
    <xf numFmtId="167" fontId="6" fillId="0" borderId="0" xfId="17" applyNumberFormat="1" applyAlignment="1">
      <alignment vertical="center"/>
    </xf>
    <xf numFmtId="171" fontId="6" fillId="0" borderId="0" xfId="17" applyNumberFormat="1" applyAlignment="1">
      <alignment vertical="center"/>
    </xf>
    <xf numFmtId="171" fontId="20" fillId="0" borderId="0" xfId="17" applyNumberFormat="1" applyFont="1" applyAlignment="1">
      <alignment vertical="center" wrapText="1"/>
    </xf>
    <xf numFmtId="0" fontId="20" fillId="0" borderId="0" xfId="17" applyFont="1" applyAlignment="1">
      <alignment vertical="center" wrapText="1"/>
    </xf>
    <xf numFmtId="44" fontId="6" fillId="0" borderId="0" xfId="17" applyNumberFormat="1" applyAlignment="1">
      <alignment vertical="center" wrapText="1"/>
    </xf>
    <xf numFmtId="0" fontId="6" fillId="0" borderId="2" xfId="17" applyBorder="1" applyAlignment="1">
      <alignment horizontal="center" vertical="center" wrapText="1"/>
    </xf>
    <xf numFmtId="174" fontId="6" fillId="0" borderId="0" xfId="17" applyNumberFormat="1" applyAlignment="1">
      <alignment vertical="center" wrapText="1"/>
    </xf>
    <xf numFmtId="0" fontId="6" fillId="0" borderId="19" xfId="0" applyFont="1" applyBorder="1" applyAlignment="1">
      <alignment horizontal="center" vertical="center" wrapText="1"/>
    </xf>
    <xf numFmtId="49" fontId="7" fillId="0" borderId="1" xfId="17" applyNumberFormat="1" applyFont="1" applyBorder="1" applyAlignment="1">
      <alignment vertical="center" wrapText="1"/>
    </xf>
    <xf numFmtId="171" fontId="6" fillId="0" borderId="0" xfId="17" applyNumberFormat="1" applyAlignment="1">
      <alignment horizontal="left" vertical="center" wrapText="1" indent="1"/>
    </xf>
    <xf numFmtId="4" fontId="6" fillId="0" borderId="0" xfId="17" applyNumberFormat="1" applyAlignment="1">
      <alignment vertical="center" wrapText="1"/>
    </xf>
    <xf numFmtId="2" fontId="6" fillId="0" borderId="1" xfId="7" applyNumberFormat="1" applyFont="1" applyFill="1" applyBorder="1" applyAlignment="1">
      <alignment vertical="center" wrapText="1"/>
    </xf>
    <xf numFmtId="4" fontId="20" fillId="0" borderId="1" xfId="1" applyNumberFormat="1" applyFont="1" applyBorder="1" applyAlignment="1">
      <alignment horizontal="center" wrapText="1"/>
    </xf>
    <xf numFmtId="4" fontId="20" fillId="0" borderId="1" xfId="17" applyNumberFormat="1" applyFont="1" applyBorder="1" applyAlignment="1">
      <alignment horizontal="center" vertical="center" wrapText="1"/>
    </xf>
    <xf numFmtId="2" fontId="6" fillId="0" borderId="1" xfId="17" applyNumberFormat="1" applyBorder="1" applyAlignment="1">
      <alignment horizontal="center" vertical="center"/>
    </xf>
    <xf numFmtId="168" fontId="20" fillId="0" borderId="1" xfId="17" applyNumberFormat="1" applyFont="1" applyBorder="1" applyAlignment="1">
      <alignment wrapText="1"/>
    </xf>
    <xf numFmtId="168" fontId="20" fillId="0" borderId="1" xfId="7" applyNumberFormat="1" applyFont="1" applyBorder="1" applyAlignment="1">
      <alignment wrapText="1"/>
    </xf>
    <xf numFmtId="4" fontId="6" fillId="0" borderId="1" xfId="1" applyNumberFormat="1" applyFont="1" applyFill="1" applyBorder="1" applyAlignment="1">
      <alignment horizontal="center" vertical="center" wrapText="1"/>
    </xf>
    <xf numFmtId="4" fontId="6" fillId="0" borderId="1" xfId="1" applyNumberFormat="1" applyFont="1" applyFill="1" applyBorder="1" applyAlignment="1">
      <alignment horizontal="center" wrapText="1"/>
    </xf>
    <xf numFmtId="171" fontId="6" fillId="0" borderId="1" xfId="17" applyNumberFormat="1" applyBorder="1" applyAlignment="1">
      <alignment horizontal="center" vertical="center" wrapText="1"/>
    </xf>
    <xf numFmtId="0" fontId="20" fillId="0" borderId="1" xfId="17" applyFont="1" applyBorder="1" applyAlignment="1">
      <alignment vertical="center"/>
    </xf>
    <xf numFmtId="0" fontId="20" fillId="0" borderId="17" xfId="17" applyFont="1" applyBorder="1" applyAlignment="1">
      <alignment horizontal="left" vertical="center" wrapText="1"/>
    </xf>
    <xf numFmtId="0" fontId="20" fillId="0" borderId="17" xfId="17" applyFont="1" applyBorder="1" applyAlignment="1">
      <alignment horizontal="left" vertical="top" wrapText="1"/>
    </xf>
    <xf numFmtId="49" fontId="22" fillId="0" borderId="0" xfId="17" applyNumberFormat="1" applyFont="1" applyAlignment="1">
      <alignment vertical="center"/>
    </xf>
    <xf numFmtId="167" fontId="22" fillId="0" borderId="1" xfId="1" applyNumberFormat="1" applyFont="1" applyBorder="1" applyAlignment="1">
      <alignment horizontal="right" vertical="center" wrapText="1"/>
    </xf>
    <xf numFmtId="176" fontId="6" fillId="0" borderId="1" xfId="1" applyNumberFormat="1" applyFont="1" applyBorder="1" applyAlignment="1">
      <alignment horizontal="center" wrapText="1"/>
    </xf>
    <xf numFmtId="0" fontId="6" fillId="0" borderId="17" xfId="17" applyBorder="1" applyAlignment="1">
      <alignment horizontal="left" vertical="top" wrapText="1"/>
    </xf>
    <xf numFmtId="4" fontId="6" fillId="0" borderId="2" xfId="1" applyNumberFormat="1" applyFont="1" applyBorder="1" applyAlignment="1">
      <alignment horizontal="center" wrapText="1"/>
    </xf>
    <xf numFmtId="49" fontId="22" fillId="0" borderId="15" xfId="17" applyNumberFormat="1" applyFont="1" applyBorder="1" applyAlignment="1">
      <alignment vertical="center"/>
    </xf>
    <xf numFmtId="4" fontId="22" fillId="0" borderId="15" xfId="17" applyNumberFormat="1" applyFont="1" applyBorder="1" applyAlignment="1">
      <alignment horizontal="center" vertical="center"/>
    </xf>
    <xf numFmtId="10" fontId="6" fillId="0" borderId="1" xfId="17" applyNumberFormat="1" applyBorder="1"/>
    <xf numFmtId="168" fontId="6" fillId="0" borderId="1" xfId="7" applyNumberFormat="1" applyFont="1" applyFill="1" applyBorder="1" applyAlignment="1">
      <alignment vertical="center" wrapText="1"/>
    </xf>
    <xf numFmtId="10" fontId="6" fillId="0" borderId="1" xfId="1" applyNumberFormat="1" applyFont="1" applyFill="1" applyBorder="1" applyAlignment="1">
      <alignment vertical="center" wrapText="1"/>
    </xf>
    <xf numFmtId="0" fontId="6" fillId="0" borderId="1" xfId="25" applyFont="1" applyBorder="1" applyAlignment="1">
      <alignment horizontal="center" vertical="center" wrapText="1"/>
    </xf>
    <xf numFmtId="9" fontId="21" fillId="0" borderId="1" xfId="1" applyNumberFormat="1" applyFont="1" applyFill="1" applyBorder="1" applyAlignment="1" applyProtection="1">
      <alignment horizontal="center" wrapText="1"/>
      <protection locked="0"/>
    </xf>
    <xf numFmtId="3" fontId="6" fillId="0" borderId="1" xfId="3" applyNumberFormat="1" applyFont="1" applyFill="1" applyBorder="1" applyAlignment="1">
      <alignment horizontal="center" wrapText="1"/>
    </xf>
    <xf numFmtId="0" fontId="6" fillId="0" borderId="1" xfId="0" quotePrefix="1" applyFont="1" applyBorder="1" applyAlignment="1" applyProtection="1">
      <alignment horizontal="right" vertical="center" wrapText="1"/>
      <protection locked="0"/>
    </xf>
    <xf numFmtId="3" fontId="6" fillId="0" borderId="2" xfId="1" applyNumberFormat="1" applyFont="1" applyFill="1" applyBorder="1" applyAlignment="1">
      <alignment horizontal="center" vertical="center" wrapText="1"/>
    </xf>
    <xf numFmtId="0" fontId="7" fillId="0" borderId="20" xfId="12" applyFont="1" applyBorder="1" applyAlignment="1" applyProtection="1">
      <alignment vertical="center" wrapText="1"/>
      <protection locked="0"/>
    </xf>
    <xf numFmtId="0" fontId="21" fillId="0" borderId="19" xfId="12" applyFont="1" applyBorder="1" applyAlignment="1" applyProtection="1">
      <alignment horizontal="left" vertical="center" wrapText="1"/>
      <protection locked="0"/>
    </xf>
    <xf numFmtId="0" fontId="7" fillId="0" borderId="1" xfId="12" quotePrefix="1" applyFont="1" applyBorder="1" applyAlignment="1" applyProtection="1">
      <alignment horizontal="left" vertical="center" wrapText="1"/>
      <protection locked="0"/>
    </xf>
    <xf numFmtId="0" fontId="7" fillId="0" borderId="1" xfId="12" applyFont="1" applyBorder="1" applyAlignment="1" applyProtection="1">
      <alignment vertical="center" wrapText="1"/>
      <protection locked="0"/>
    </xf>
    <xf numFmtId="0" fontId="7" fillId="0" borderId="1" xfId="12" applyFont="1" applyBorder="1" applyAlignment="1" applyProtection="1">
      <alignment horizontal="left" vertical="center" wrapText="1"/>
      <protection locked="0"/>
    </xf>
    <xf numFmtId="0" fontId="6" fillId="0" borderId="1" xfId="12" applyBorder="1" applyAlignment="1">
      <alignment horizontal="center" vertical="center" wrapText="1"/>
    </xf>
    <xf numFmtId="177" fontId="6" fillId="0" borderId="1" xfId="12" applyNumberFormat="1" applyBorder="1" applyAlignment="1">
      <alignment vertical="center" wrapText="1"/>
    </xf>
    <xf numFmtId="0" fontId="6" fillId="0" borderId="1" xfId="12" applyBorder="1" applyAlignment="1" applyProtection="1">
      <alignment horizontal="left" vertical="center" wrapText="1"/>
      <protection locked="0"/>
    </xf>
    <xf numFmtId="0" fontId="21" fillId="0" borderId="1" xfId="12" applyFont="1" applyBorder="1" applyAlignment="1" applyProtection="1">
      <alignment horizontal="left" vertical="center" wrapText="1"/>
      <protection locked="0"/>
    </xf>
    <xf numFmtId="171" fontId="6" fillId="0" borderId="1" xfId="3" applyNumberFormat="1" applyFont="1" applyFill="1" applyBorder="1" applyAlignment="1" applyProtection="1">
      <alignment vertical="center" wrapText="1"/>
      <protection locked="0"/>
    </xf>
    <xf numFmtId="0" fontId="6" fillId="0" borderId="19" xfId="12" applyBorder="1" applyAlignment="1">
      <alignment horizontal="center" vertical="center" wrapText="1"/>
    </xf>
    <xf numFmtId="0" fontId="6" fillId="0" borderId="19" xfId="12" applyBorder="1" applyAlignment="1" applyProtection="1">
      <alignment horizontal="center" vertical="center" wrapText="1"/>
      <protection locked="0"/>
    </xf>
    <xf numFmtId="165" fontId="6" fillId="0" borderId="19" xfId="3" applyFont="1" applyBorder="1" applyAlignment="1" applyProtection="1">
      <alignment horizontal="center" vertical="center" wrapText="1"/>
      <protection locked="0"/>
    </xf>
    <xf numFmtId="171" fontId="0" fillId="0" borderId="19" xfId="3" applyNumberFormat="1" applyFont="1" applyBorder="1" applyAlignment="1" applyProtection="1">
      <alignment vertical="center"/>
    </xf>
    <xf numFmtId="171" fontId="6" fillId="0" borderId="1" xfId="3" applyNumberFormat="1" applyFont="1" applyBorder="1" applyAlignment="1">
      <alignment horizontal="right" wrapText="1"/>
    </xf>
    <xf numFmtId="4" fontId="6" fillId="0" borderId="19" xfId="3" applyNumberFormat="1" applyFont="1" applyBorder="1" applyAlignment="1" applyProtection="1">
      <alignment horizontal="center" vertical="center" wrapText="1"/>
      <protection locked="0"/>
    </xf>
    <xf numFmtId="0" fontId="7" fillId="0" borderId="1" xfId="17" applyFont="1" applyBorder="1" applyAlignment="1">
      <alignment horizontal="right" vertical="center"/>
    </xf>
    <xf numFmtId="0" fontId="6" fillId="0" borderId="19" xfId="12" quotePrefix="1" applyBorder="1" applyAlignment="1" applyProtection="1">
      <alignment horizontal="left" vertical="center" wrapText="1"/>
      <protection locked="0"/>
    </xf>
    <xf numFmtId="0" fontId="23" fillId="0" borderId="19" xfId="12" applyFont="1" applyBorder="1" applyAlignment="1" applyProtection="1">
      <alignment horizontal="justify" vertical="center" wrapText="1"/>
      <protection locked="0"/>
    </xf>
    <xf numFmtId="0" fontId="6" fillId="0" borderId="19" xfId="12" applyBorder="1" applyAlignment="1" applyProtection="1">
      <alignment horizontal="left" vertical="center" wrapText="1"/>
      <protection locked="0"/>
    </xf>
    <xf numFmtId="0" fontId="6" fillId="0" borderId="19" xfId="12" quotePrefix="1" applyBorder="1" applyAlignment="1" applyProtection="1">
      <alignment horizontal="right" vertical="center" wrapText="1"/>
      <protection locked="0"/>
    </xf>
    <xf numFmtId="0" fontId="7" fillId="0" borderId="19" xfId="12" quotePrefix="1" applyFont="1" applyBorder="1" applyAlignment="1" applyProtection="1">
      <alignment horizontal="right" vertical="center" wrapText="1"/>
      <protection locked="0"/>
    </xf>
    <xf numFmtId="171" fontId="6" fillId="0" borderId="19" xfId="3" applyNumberFormat="1" applyFont="1" applyBorder="1" applyAlignment="1" applyProtection="1">
      <alignment horizontal="center" vertical="center" wrapText="1"/>
      <protection locked="0"/>
    </xf>
    <xf numFmtId="0" fontId="18" fillId="0" borderId="19" xfId="12" applyFont="1" applyBorder="1" applyAlignment="1" applyProtection="1">
      <alignment horizontal="left" vertical="center" wrapText="1"/>
      <protection locked="0"/>
    </xf>
    <xf numFmtId="0" fontId="24" fillId="0" borderId="19" xfId="12" applyFont="1" applyBorder="1" applyAlignment="1" applyProtection="1">
      <alignment horizontal="left" vertical="center" wrapText="1"/>
      <protection locked="0"/>
    </xf>
    <xf numFmtId="0" fontId="24" fillId="0" borderId="19" xfId="12" applyFont="1" applyBorder="1" applyAlignment="1" applyProtection="1">
      <alignment horizontal="center" vertical="center" wrapText="1"/>
      <protection locked="0"/>
    </xf>
    <xf numFmtId="0" fontId="24" fillId="0" borderId="19" xfId="12" applyFont="1" applyBorder="1" applyAlignment="1" applyProtection="1">
      <alignment horizontal="center" vertical="center"/>
      <protection locked="0"/>
    </xf>
    <xf numFmtId="178" fontId="6" fillId="0" borderId="19" xfId="12" applyNumberFormat="1" applyBorder="1" applyAlignment="1">
      <alignment horizontal="center" vertical="center" wrapText="1"/>
    </xf>
    <xf numFmtId="9" fontId="6" fillId="0" borderId="19" xfId="27" applyFont="1" applyBorder="1" applyAlignment="1" applyProtection="1">
      <alignment horizontal="center" vertical="center" wrapText="1"/>
      <protection locked="0"/>
    </xf>
    <xf numFmtId="171" fontId="6" fillId="0" borderId="19" xfId="3" applyNumberFormat="1" applyFont="1" applyBorder="1" applyAlignment="1" applyProtection="1">
      <alignment vertical="center" wrapText="1"/>
    </xf>
    <xf numFmtId="0" fontId="25" fillId="0" borderId="19" xfId="12" applyFont="1" applyBorder="1" applyAlignment="1" applyProtection="1">
      <alignment horizontal="left" vertical="center"/>
      <protection locked="0"/>
    </xf>
    <xf numFmtId="0" fontId="24" fillId="0" borderId="1" xfId="12" applyFont="1" applyBorder="1" applyAlignment="1" applyProtection="1">
      <alignment vertical="center" wrapText="1"/>
      <protection locked="0"/>
    </xf>
    <xf numFmtId="171" fontId="6" fillId="0" borderId="1" xfId="12" applyNumberFormat="1" applyBorder="1" applyAlignment="1">
      <alignment horizontal="center" vertical="center" wrapText="1"/>
    </xf>
    <xf numFmtId="0" fontId="25" fillId="0" borderId="20" xfId="12" applyFont="1" applyBorder="1" applyAlignment="1" applyProtection="1">
      <alignment horizontal="left" vertical="center" wrapText="1"/>
      <protection locked="0"/>
    </xf>
    <xf numFmtId="0" fontId="21" fillId="0" borderId="19" xfId="0" applyFont="1" applyBorder="1" applyAlignment="1" applyProtection="1">
      <alignment horizontal="justify" vertical="center" wrapText="1"/>
      <protection locked="0"/>
    </xf>
    <xf numFmtId="0" fontId="25" fillId="0" borderId="0" xfId="12" applyFont="1" applyAlignment="1" applyProtection="1">
      <alignment horizontal="left" vertical="center" wrapText="1"/>
      <protection locked="0"/>
    </xf>
    <xf numFmtId="0" fontId="7" fillId="0" borderId="19" xfId="12" applyFont="1" applyBorder="1" applyAlignment="1" applyProtection="1">
      <alignment vertical="center" wrapText="1"/>
      <protection locked="0"/>
    </xf>
    <xf numFmtId="0" fontId="21" fillId="0" borderId="19" xfId="12" applyFont="1" applyBorder="1" applyAlignment="1" applyProtection="1">
      <alignment horizontal="justify" vertical="center" wrapText="1"/>
      <protection locked="0"/>
    </xf>
    <xf numFmtId="0" fontId="7" fillId="0" borderId="20"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0" fontId="6" fillId="0" borderId="19" xfId="0" applyFont="1" applyBorder="1" applyAlignment="1" applyProtection="1">
      <alignment horizontal="center" vertical="center" wrapText="1"/>
      <protection locked="0"/>
    </xf>
    <xf numFmtId="0" fontId="23" fillId="0" borderId="19" xfId="0" applyFont="1" applyBorder="1" applyAlignment="1" applyProtection="1">
      <alignment vertical="center" wrapText="1"/>
      <protection locked="0"/>
    </xf>
    <xf numFmtId="0" fontId="6" fillId="0" borderId="19" xfId="0" quotePrefix="1" applyFont="1" applyBorder="1" applyAlignment="1" applyProtection="1">
      <alignment horizontal="right" vertical="center" wrapText="1"/>
      <protection locked="0"/>
    </xf>
    <xf numFmtId="0" fontId="23" fillId="0" borderId="19" xfId="0" applyFont="1" applyBorder="1" applyAlignment="1" applyProtection="1">
      <alignment horizontal="justify" vertical="center" wrapText="1"/>
      <protection locked="0"/>
    </xf>
    <xf numFmtId="0" fontId="23" fillId="0" borderId="19" xfId="0" applyFont="1" applyBorder="1" applyAlignment="1" applyProtection="1">
      <alignment horizontal="left" vertical="center" wrapText="1"/>
      <protection locked="0"/>
    </xf>
    <xf numFmtId="0" fontId="7" fillId="0" borderId="19" xfId="0" quotePrefix="1" applyFont="1" applyBorder="1" applyAlignment="1" applyProtection="1">
      <alignment horizontal="right" vertical="center" wrapText="1"/>
      <protection locked="0"/>
    </xf>
    <xf numFmtId="0" fontId="23" fillId="0" borderId="19" xfId="0" applyFont="1" applyBorder="1" applyAlignment="1" applyProtection="1">
      <alignment wrapText="1"/>
      <protection locked="0"/>
    </xf>
    <xf numFmtId="0" fontId="21" fillId="0" borderId="19" xfId="0" applyFont="1" applyBorder="1" applyAlignment="1" applyProtection="1">
      <alignment horizontal="left" vertical="center" wrapText="1"/>
      <protection locked="0"/>
    </xf>
    <xf numFmtId="10" fontId="6" fillId="0" borderId="19" xfId="3" applyNumberFormat="1" applyFont="1" applyBorder="1" applyAlignment="1" applyProtection="1">
      <alignment horizontal="center" vertical="center" wrapText="1"/>
      <protection locked="0"/>
    </xf>
    <xf numFmtId="0" fontId="6" fillId="0" borderId="19" xfId="0" quotePrefix="1" applyFont="1" applyBorder="1" applyAlignment="1" applyProtection="1">
      <alignment horizontal="center" vertical="center" wrapText="1"/>
      <protection locked="0"/>
    </xf>
    <xf numFmtId="0" fontId="21" fillId="0" borderId="19" xfId="0" applyFont="1" applyBorder="1" applyAlignment="1" applyProtection="1">
      <alignment wrapText="1"/>
      <protection locked="0"/>
    </xf>
    <xf numFmtId="0" fontId="7" fillId="0" borderId="1" xfId="0" quotePrefix="1" applyFont="1" applyBorder="1" applyAlignment="1" applyProtection="1">
      <alignment horizontal="right" vertical="center" wrapText="1"/>
      <protection locked="0"/>
    </xf>
    <xf numFmtId="0" fontId="23" fillId="0" borderId="0" xfId="0" applyFont="1" applyAlignment="1" applyProtection="1">
      <alignment horizontal="justify" vertical="center" wrapText="1"/>
      <protection locked="0"/>
    </xf>
    <xf numFmtId="0" fontId="7" fillId="0" borderId="19"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21" fillId="0" borderId="21" xfId="12" applyFont="1" applyBorder="1" applyAlignment="1">
      <alignment wrapText="1"/>
    </xf>
    <xf numFmtId="8" fontId="6" fillId="0" borderId="19" xfId="3" applyNumberFormat="1" applyFont="1" applyBorder="1" applyAlignment="1" applyProtection="1">
      <alignment horizontal="center" vertical="center" wrapText="1"/>
      <protection locked="0"/>
    </xf>
    <xf numFmtId="8" fontId="6" fillId="0" borderId="19" xfId="3" applyNumberFormat="1" applyFont="1" applyBorder="1" applyAlignment="1" applyProtection="1">
      <alignment vertical="center" wrapText="1"/>
    </xf>
    <xf numFmtId="8" fontId="6" fillId="0" borderId="19" xfId="3" applyNumberFormat="1" applyFont="1" applyBorder="1" applyAlignment="1" applyProtection="1">
      <alignment horizontal="center" vertical="center" wrapText="1"/>
    </xf>
    <xf numFmtId="8" fontId="6" fillId="0" borderId="1" xfId="17" applyNumberFormat="1" applyBorder="1" applyAlignment="1">
      <alignment horizontal="center" vertical="center" wrapText="1"/>
    </xf>
    <xf numFmtId="8" fontId="6" fillId="0" borderId="1" xfId="3" applyNumberFormat="1" applyFont="1" applyBorder="1" applyAlignment="1">
      <alignment horizontal="right" wrapText="1"/>
    </xf>
    <xf numFmtId="0" fontId="21" fillId="0" borderId="19" xfId="0" applyFont="1" applyBorder="1" applyAlignment="1" applyProtection="1">
      <alignment vertical="center" wrapText="1"/>
      <protection locked="0"/>
    </xf>
    <xf numFmtId="44" fontId="6" fillId="0" borderId="19" xfId="3" applyNumberFormat="1" applyFont="1" applyBorder="1" applyAlignment="1" applyProtection="1">
      <alignment horizontal="center" vertical="center" wrapText="1"/>
      <protection locked="0"/>
    </xf>
    <xf numFmtId="44" fontId="6" fillId="0" borderId="19" xfId="3" applyNumberFormat="1" applyFont="1" applyBorder="1" applyAlignment="1" applyProtection="1">
      <alignment vertical="center" wrapText="1"/>
    </xf>
    <xf numFmtId="0" fontId="7" fillId="0" borderId="19" xfId="0" applyFont="1" applyBorder="1" applyAlignment="1" applyProtection="1">
      <alignment vertical="center"/>
      <protection locked="0"/>
    </xf>
    <xf numFmtId="44" fontId="6" fillId="0" borderId="19" xfId="0" applyNumberFormat="1" applyFont="1" applyBorder="1" applyAlignment="1" applyProtection="1">
      <alignment horizontal="center" vertical="center" wrapText="1"/>
      <protection locked="0"/>
    </xf>
    <xf numFmtId="179" fontId="6" fillId="0" borderId="19" xfId="0" applyNumberFormat="1" applyFont="1" applyBorder="1" applyAlignment="1" applyProtection="1">
      <alignment horizontal="center" vertical="center" wrapText="1"/>
      <protection locked="0"/>
    </xf>
    <xf numFmtId="3" fontId="6" fillId="0" borderId="1" xfId="17" applyNumberFormat="1" applyBorder="1" applyAlignment="1">
      <alignment horizontal="center" vertical="center" wrapText="1"/>
    </xf>
    <xf numFmtId="10" fontId="6" fillId="0" borderId="1" xfId="17" applyNumberFormat="1" applyBorder="1" applyAlignment="1">
      <alignment horizontal="left" vertical="center" wrapText="1"/>
    </xf>
    <xf numFmtId="10" fontId="6" fillId="0" borderId="1" xfId="1" applyNumberFormat="1" applyFont="1" applyBorder="1" applyAlignment="1">
      <alignment horizontal="right" vertical="center" wrapText="1"/>
    </xf>
    <xf numFmtId="10" fontId="6" fillId="0" borderId="1" xfId="1" applyNumberFormat="1" applyFont="1" applyFill="1" applyBorder="1" applyAlignment="1">
      <alignment horizontal="right" vertical="center" wrapText="1"/>
    </xf>
    <xf numFmtId="0" fontId="6" fillId="0" borderId="22" xfId="0" applyFont="1" applyBorder="1" applyAlignment="1">
      <alignment horizontal="right" vertical="center" wrapText="1"/>
    </xf>
    <xf numFmtId="0" fontId="6" fillId="0" borderId="23" xfId="0" applyFont="1" applyBorder="1" applyAlignment="1">
      <alignment horizontal="left" vertical="center" wrapText="1"/>
    </xf>
    <xf numFmtId="10" fontId="6" fillId="0" borderId="1" xfId="7" applyNumberFormat="1" applyFont="1" applyFill="1" applyBorder="1" applyAlignment="1">
      <alignment vertical="center" wrapText="1"/>
    </xf>
    <xf numFmtId="44" fontId="6" fillId="0" borderId="19" xfId="3" applyNumberFormat="1" applyFont="1" applyFill="1" applyBorder="1" applyAlignment="1" applyProtection="1">
      <alignment vertical="center" wrapText="1"/>
    </xf>
    <xf numFmtId="8" fontId="6" fillId="0" borderId="19" xfId="3" applyNumberFormat="1" applyFont="1" applyFill="1" applyBorder="1" applyAlignment="1" applyProtection="1">
      <alignment vertical="center" wrapText="1"/>
    </xf>
    <xf numFmtId="8" fontId="6" fillId="0" borderId="1" xfId="3" applyNumberFormat="1" applyFont="1" applyFill="1" applyBorder="1" applyAlignment="1">
      <alignment horizontal="right" wrapText="1"/>
    </xf>
    <xf numFmtId="166" fontId="6" fillId="0" borderId="1" xfId="17" applyNumberFormat="1" applyBorder="1" applyAlignment="1">
      <alignment horizontal="center" vertical="center" wrapText="1"/>
    </xf>
    <xf numFmtId="0" fontId="23" fillId="0" borderId="1" xfId="0" applyFont="1" applyBorder="1" applyAlignment="1" applyProtection="1">
      <alignment horizontal="left" vertical="center" wrapText="1"/>
      <protection locked="0"/>
    </xf>
    <xf numFmtId="4" fontId="6" fillId="0" borderId="2" xfId="1" applyNumberFormat="1" applyFont="1" applyFill="1" applyBorder="1" applyAlignment="1">
      <alignment horizontal="center" wrapText="1"/>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44" fontId="6" fillId="0" borderId="1" xfId="26" applyFont="1" applyFill="1" applyBorder="1" applyAlignment="1" applyProtection="1">
      <alignment vertical="center" wrapText="1"/>
      <protection locked="0"/>
    </xf>
    <xf numFmtId="49" fontId="6" fillId="0" borderId="1" xfId="17" quotePrefix="1" applyNumberFormat="1" applyBorder="1" applyAlignment="1">
      <alignment horizontal="right" vertical="center" wrapText="1"/>
    </xf>
    <xf numFmtId="0" fontId="21" fillId="0" borderId="1" xfId="0" applyFont="1" applyBorder="1" applyAlignment="1" applyProtection="1">
      <alignment horizontal="justify" vertical="center" wrapText="1"/>
      <protection locked="0"/>
    </xf>
    <xf numFmtId="0" fontId="23" fillId="0" borderId="1" xfId="0" applyFont="1" applyBorder="1" applyAlignment="1" applyProtection="1">
      <alignment horizontal="justify" vertical="center" wrapText="1"/>
      <protection locked="0"/>
    </xf>
    <xf numFmtId="0" fontId="21" fillId="0" borderId="1" xfId="0" applyFont="1" applyBorder="1" applyAlignment="1" applyProtection="1">
      <alignment wrapText="1"/>
      <protection locked="0"/>
    </xf>
    <xf numFmtId="0" fontId="21" fillId="0" borderId="0" xfId="0" applyFont="1" applyAlignment="1" applyProtection="1">
      <alignment horizontal="justify" vertical="center" wrapText="1"/>
      <protection locked="0"/>
    </xf>
    <xf numFmtId="49" fontId="7" fillId="0" borderId="2" xfId="17" applyNumberFormat="1" applyFont="1" applyBorder="1" applyAlignment="1">
      <alignment vertical="center"/>
    </xf>
    <xf numFmtId="3" fontId="7" fillId="0" borderId="2" xfId="17" applyNumberFormat="1" applyFont="1" applyBorder="1" applyAlignment="1">
      <alignment horizontal="center" vertical="center"/>
    </xf>
    <xf numFmtId="49" fontId="7" fillId="0" borderId="1" xfId="17" applyNumberFormat="1" applyFont="1" applyBorder="1" applyAlignment="1">
      <alignment vertical="center"/>
    </xf>
    <xf numFmtId="167" fontId="7" fillId="0" borderId="1" xfId="1" applyNumberFormat="1" applyFont="1" applyFill="1" applyBorder="1" applyAlignment="1">
      <alignment horizontal="right" vertical="center" wrapText="1"/>
    </xf>
    <xf numFmtId="3" fontId="6" fillId="0" borderId="1" xfId="1" applyNumberFormat="1" applyFont="1" applyFill="1" applyBorder="1" applyAlignment="1">
      <alignment horizontal="center" wrapText="1"/>
    </xf>
    <xf numFmtId="174" fontId="6" fillId="0" borderId="1" xfId="17" applyNumberFormat="1" applyBorder="1" applyAlignment="1">
      <alignment wrapText="1"/>
    </xf>
    <xf numFmtId="174" fontId="6" fillId="0" borderId="1" xfId="17" applyNumberFormat="1" applyBorder="1" applyAlignment="1">
      <alignment horizontal="right" wrapText="1"/>
    </xf>
    <xf numFmtId="49" fontId="6" fillId="0" borderId="2" xfId="17" applyNumberFormat="1" applyBorder="1" applyAlignment="1">
      <alignment horizontal="center" vertical="center"/>
    </xf>
    <xf numFmtId="0" fontId="6" fillId="0" borderId="1" xfId="12" applyBorder="1" applyAlignment="1">
      <alignment horizontal="center" vertical="center"/>
    </xf>
    <xf numFmtId="44" fontId="6" fillId="0" borderId="1" xfId="26" applyFont="1" applyFill="1" applyBorder="1" applyAlignment="1" applyProtection="1">
      <alignment horizontal="center" vertical="center" wrapText="1"/>
      <protection locked="0"/>
    </xf>
    <xf numFmtId="44" fontId="21" fillId="0" borderId="1" xfId="26" applyFont="1" applyFill="1" applyBorder="1" applyAlignment="1" applyProtection="1">
      <alignment vertical="center"/>
    </xf>
    <xf numFmtId="167" fontId="6" fillId="0" borderId="1" xfId="17" applyNumberFormat="1" applyBorder="1" applyAlignment="1">
      <alignment horizontal="center" wrapText="1"/>
    </xf>
    <xf numFmtId="0" fontId="7" fillId="0" borderId="0" xfId="0" applyFont="1" applyAlignment="1" applyProtection="1">
      <alignment vertical="center"/>
      <protection locked="0"/>
    </xf>
    <xf numFmtId="44" fontId="6" fillId="0" borderId="1" xfId="3" applyNumberFormat="1" applyFont="1" applyBorder="1" applyAlignment="1" applyProtection="1">
      <alignment horizontal="center" vertical="center" wrapText="1"/>
      <protection locked="0"/>
    </xf>
    <xf numFmtId="44" fontId="6" fillId="0" borderId="1" xfId="3" applyNumberFormat="1" applyFont="1" applyFill="1" applyBorder="1" applyAlignment="1" applyProtection="1">
      <alignment vertical="center" wrapText="1"/>
    </xf>
    <xf numFmtId="0" fontId="21" fillId="0" borderId="0" xfId="0" applyFont="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44" fontId="6" fillId="0" borderId="0" xfId="3" applyNumberFormat="1" applyFont="1" applyBorder="1" applyAlignment="1" applyProtection="1">
      <alignment horizontal="center" vertical="center" wrapText="1"/>
      <protection locked="0"/>
    </xf>
    <xf numFmtId="44" fontId="6" fillId="0" borderId="1" xfId="3" applyNumberFormat="1" applyFont="1" applyBorder="1" applyAlignment="1" applyProtection="1">
      <alignment vertical="center" wrapText="1"/>
    </xf>
    <xf numFmtId="4" fontId="6" fillId="0" borderId="1" xfId="17" applyNumberFormat="1" applyBorder="1" applyAlignment="1">
      <alignment horizontal="center" vertical="center"/>
    </xf>
    <xf numFmtId="0" fontId="0" fillId="0" borderId="0" xfId="0" applyAlignment="1">
      <alignment horizontal="center"/>
    </xf>
    <xf numFmtId="0" fontId="7" fillId="0" borderId="0" xfId="17" applyFont="1" applyAlignment="1">
      <alignment horizontal="right" vertical="top"/>
    </xf>
    <xf numFmtId="0" fontId="7" fillId="0" borderId="4" xfId="17" applyFont="1" applyBorder="1" applyAlignment="1">
      <alignment horizontal="right" vertical="top"/>
    </xf>
    <xf numFmtId="0" fontId="7" fillId="0" borderId="0" xfId="17" applyFont="1" applyAlignment="1">
      <alignment horizontal="left" vertical="top"/>
    </xf>
    <xf numFmtId="0" fontId="6" fillId="0" borderId="4" xfId="17" applyBorder="1" applyAlignment="1">
      <alignment horizontal="center" vertical="center"/>
    </xf>
    <xf numFmtId="0" fontId="7" fillId="0" borderId="2" xfId="17" applyFont="1" applyBorder="1" applyAlignment="1">
      <alignment horizontal="left" vertical="center" wrapText="1"/>
    </xf>
    <xf numFmtId="0" fontId="7" fillId="0" borderId="0" xfId="17" applyFont="1" applyAlignment="1">
      <alignment horizontal="left" vertical="center" wrapText="1"/>
    </xf>
    <xf numFmtId="0" fontId="7" fillId="0" borderId="5" xfId="17" applyFont="1" applyBorder="1" applyAlignment="1">
      <alignment horizontal="left" vertical="center" wrapText="1"/>
    </xf>
    <xf numFmtId="0" fontId="7" fillId="0" borderId="4" xfId="17" applyFont="1" applyBorder="1" applyAlignment="1">
      <alignment horizontal="left" vertical="center" wrapText="1"/>
    </xf>
    <xf numFmtId="0" fontId="7" fillId="0" borderId="7" xfId="17" applyFont="1" applyBorder="1" applyAlignment="1">
      <alignment horizontal="center" vertical="top"/>
    </xf>
    <xf numFmtId="0" fontId="7" fillId="0" borderId="17" xfId="17" applyFont="1" applyBorder="1" applyAlignment="1">
      <alignment horizontal="center" vertical="top"/>
    </xf>
    <xf numFmtId="0" fontId="7" fillId="0" borderId="16" xfId="17" applyFont="1" applyBorder="1" applyAlignment="1">
      <alignment horizontal="center" vertical="top"/>
    </xf>
    <xf numFmtId="0" fontId="7" fillId="0" borderId="8" xfId="17" applyFont="1" applyBorder="1" applyAlignment="1">
      <alignment horizontal="left" vertical="center"/>
    </xf>
    <xf numFmtId="0" fontId="7" fillId="0" borderId="6" xfId="17" applyFont="1" applyBorder="1" applyAlignment="1">
      <alignment horizontal="left" vertical="center"/>
    </xf>
    <xf numFmtId="0" fontId="7" fillId="0" borderId="7" xfId="17" applyFont="1" applyBorder="1" applyAlignment="1">
      <alignment horizontal="right" vertical="top"/>
    </xf>
    <xf numFmtId="0" fontId="7" fillId="0" borderId="17" xfId="17" applyFont="1" applyBorder="1" applyAlignment="1">
      <alignment horizontal="right" vertical="top"/>
    </xf>
    <xf numFmtId="0" fontId="7" fillId="0" borderId="16" xfId="17" applyFont="1" applyBorder="1" applyAlignment="1">
      <alignment horizontal="right" vertical="top"/>
    </xf>
    <xf numFmtId="0" fontId="7" fillId="0" borderId="0" xfId="17" applyFont="1" applyAlignment="1">
      <alignment horizontal="right" vertical="center"/>
    </xf>
    <xf numFmtId="0" fontId="7" fillId="0" borderId="7" xfId="17" applyFont="1" applyBorder="1" applyAlignment="1">
      <alignment horizontal="center" vertical="center" wrapText="1"/>
    </xf>
    <xf numFmtId="0" fontId="7" fillId="0" borderId="17" xfId="17" applyFont="1" applyBorder="1" applyAlignment="1">
      <alignment horizontal="center" vertical="center" wrapText="1"/>
    </xf>
    <xf numFmtId="0" fontId="7" fillId="0" borderId="16" xfId="17" applyFont="1" applyBorder="1" applyAlignment="1">
      <alignment horizontal="center" vertical="center" wrapText="1"/>
    </xf>
    <xf numFmtId="0" fontId="7" fillId="0" borderId="0" xfId="17" applyFont="1" applyAlignment="1">
      <alignment horizontal="center" vertical="center" wrapText="1"/>
    </xf>
    <xf numFmtId="0" fontId="7" fillId="0" borderId="12" xfId="17" applyFont="1" applyBorder="1" applyAlignment="1">
      <alignment horizontal="center" vertical="center" wrapText="1"/>
    </xf>
    <xf numFmtId="0" fontId="7" fillId="0" borderId="13" xfId="17" applyFont="1" applyBorder="1" applyAlignment="1">
      <alignment horizontal="center" vertical="center" wrapText="1"/>
    </xf>
    <xf numFmtId="0" fontId="7" fillId="0" borderId="18" xfId="17" applyFont="1" applyBorder="1" applyAlignment="1">
      <alignment horizontal="center" vertical="center" wrapText="1"/>
    </xf>
    <xf numFmtId="0" fontId="7" fillId="0" borderId="4" xfId="17" applyFont="1" applyBorder="1" applyAlignment="1">
      <alignment horizontal="center" vertical="center" wrapText="1"/>
    </xf>
    <xf numFmtId="0" fontId="6" fillId="0" borderId="2" xfId="17" applyBorder="1" applyAlignment="1">
      <alignment horizontal="left" vertical="center" wrapText="1"/>
    </xf>
    <xf numFmtId="0" fontId="6" fillId="0" borderId="0" xfId="17" applyAlignment="1">
      <alignment horizontal="left" vertical="center" wrapText="1"/>
    </xf>
    <xf numFmtId="0" fontId="6" fillId="0" borderId="17" xfId="17" applyBorder="1" applyAlignment="1">
      <alignment horizontal="left" vertical="center" wrapText="1"/>
    </xf>
    <xf numFmtId="49" fontId="7" fillId="0" borderId="12" xfId="17" applyNumberFormat="1" applyFont="1" applyBorder="1" applyAlignment="1">
      <alignment horizontal="center" vertical="center"/>
    </xf>
    <xf numFmtId="49" fontId="7" fillId="0" borderId="13" xfId="17" applyNumberFormat="1" applyFont="1" applyBorder="1" applyAlignment="1">
      <alignment horizontal="center" vertical="center"/>
    </xf>
    <xf numFmtId="49" fontId="7" fillId="0" borderId="18" xfId="17" applyNumberFormat="1" applyFont="1" applyBorder="1" applyAlignment="1">
      <alignment horizontal="center" vertical="center"/>
    </xf>
    <xf numFmtId="44" fontId="7" fillId="0" borderId="6" xfId="17" applyNumberFormat="1" applyFont="1" applyBorder="1" applyAlignment="1">
      <alignment horizontal="center" vertical="center" wrapText="1"/>
    </xf>
    <xf numFmtId="44" fontId="7" fillId="0" borderId="7" xfId="17" applyNumberFormat="1" applyFont="1" applyBorder="1" applyAlignment="1">
      <alignment horizontal="center" vertical="center" wrapText="1"/>
    </xf>
    <xf numFmtId="44" fontId="7" fillId="0" borderId="0" xfId="17" applyNumberFormat="1" applyFont="1" applyAlignment="1">
      <alignment horizontal="center" vertical="center" wrapText="1"/>
    </xf>
    <xf numFmtId="44" fontId="7" fillId="0" borderId="17" xfId="17" applyNumberFormat="1" applyFont="1" applyBorder="1" applyAlignment="1">
      <alignment horizontal="center" vertical="center" wrapText="1"/>
    </xf>
    <xf numFmtId="0" fontId="6" fillId="0" borderId="8" xfId="17" applyBorder="1" applyAlignment="1">
      <alignment horizontal="left" vertical="center" wrapText="1"/>
    </xf>
    <xf numFmtId="0" fontId="6" fillId="0" borderId="6" xfId="17" applyBorder="1" applyAlignment="1">
      <alignment horizontal="left" vertical="center" wrapText="1"/>
    </xf>
    <xf numFmtId="0" fontId="6" fillId="0" borderId="7" xfId="17" applyBorder="1" applyAlignment="1">
      <alignment horizontal="left" vertical="center" wrapText="1"/>
    </xf>
    <xf numFmtId="0" fontId="6" fillId="0" borderId="14" xfId="17" applyBorder="1" applyAlignment="1">
      <alignment horizontal="left" vertical="center" wrapText="1"/>
    </xf>
    <xf numFmtId="167" fontId="7" fillId="0" borderId="12" xfId="1" applyNumberFormat="1" applyFont="1" applyBorder="1" applyAlignment="1">
      <alignment horizontal="right" vertical="center" wrapText="1"/>
    </xf>
    <xf numFmtId="167" fontId="7" fillId="0" borderId="18" xfId="1" applyNumberFormat="1" applyFont="1" applyBorder="1" applyAlignment="1">
      <alignment horizontal="right" vertical="center" wrapText="1"/>
    </xf>
    <xf numFmtId="44" fontId="7" fillId="0" borderId="5" xfId="17" applyNumberFormat="1" applyFont="1" applyBorder="1" applyAlignment="1">
      <alignment horizontal="center" vertical="center" wrapText="1"/>
    </xf>
    <xf numFmtId="44" fontId="7" fillId="0" borderId="16" xfId="17" applyNumberFormat="1" applyFont="1" applyBorder="1" applyAlignment="1">
      <alignment horizontal="center" vertical="center" wrapText="1"/>
    </xf>
    <xf numFmtId="0" fontId="7" fillId="0" borderId="12" xfId="17" applyFont="1" applyBorder="1" applyAlignment="1">
      <alignment horizontal="left" vertical="center"/>
    </xf>
    <xf numFmtId="0" fontId="7" fillId="0" borderId="13" xfId="17" applyFont="1" applyBorder="1" applyAlignment="1">
      <alignment horizontal="left" vertical="center"/>
    </xf>
    <xf numFmtId="0" fontId="7" fillId="0" borderId="18" xfId="17" applyFont="1" applyBorder="1" applyAlignment="1">
      <alignment horizontal="left" vertical="center"/>
    </xf>
    <xf numFmtId="0" fontId="7" fillId="0" borderId="6" xfId="17" applyFont="1" applyBorder="1" applyAlignment="1">
      <alignment horizontal="center" vertical="top"/>
    </xf>
    <xf numFmtId="0" fontId="7" fillId="0" borderId="0" xfId="17" applyFont="1" applyAlignment="1">
      <alignment horizontal="center" vertical="top"/>
    </xf>
    <xf numFmtId="0" fontId="7" fillId="0" borderId="4" xfId="17" applyFont="1" applyBorder="1" applyAlignment="1">
      <alignment horizontal="center" vertical="top"/>
    </xf>
    <xf numFmtId="44" fontId="7" fillId="0" borderId="8" xfId="1" applyNumberFormat="1" applyFont="1" applyBorder="1" applyAlignment="1">
      <alignment horizontal="center" vertical="center" wrapText="1"/>
    </xf>
    <xf numFmtId="44" fontId="7" fillId="0" borderId="7" xfId="1" applyNumberFormat="1" applyFont="1" applyBorder="1" applyAlignment="1">
      <alignment horizontal="center" vertical="center" wrapText="1"/>
    </xf>
    <xf numFmtId="0" fontId="6" fillId="0" borderId="5" xfId="17" applyBorder="1" applyAlignment="1">
      <alignment horizontal="left" vertical="center" wrapText="1"/>
    </xf>
    <xf numFmtId="0" fontId="6" fillId="0" borderId="4" xfId="17" applyBorder="1" applyAlignment="1">
      <alignment horizontal="left" vertical="center" wrapText="1"/>
    </xf>
    <xf numFmtId="0" fontId="6" fillId="0" borderId="16" xfId="17" applyBorder="1" applyAlignment="1">
      <alignment horizontal="left" vertical="center" wrapText="1"/>
    </xf>
    <xf numFmtId="0" fontId="7" fillId="0" borderId="6" xfId="17" applyFont="1" applyBorder="1" applyAlignment="1">
      <alignment horizontal="right" vertical="top"/>
    </xf>
    <xf numFmtId="44" fontId="7" fillId="0" borderId="6" xfId="1" applyNumberFormat="1" applyFont="1" applyBorder="1" applyAlignment="1">
      <alignment horizontal="center" vertical="center" wrapText="1"/>
    </xf>
    <xf numFmtId="44" fontId="7" fillId="0" borderId="2" xfId="17" applyNumberFormat="1" applyFont="1" applyBorder="1" applyAlignment="1">
      <alignment horizontal="center" vertical="center" wrapText="1"/>
    </xf>
    <xf numFmtId="0" fontId="6" fillId="0" borderId="12" xfId="17" applyBorder="1" applyAlignment="1">
      <alignment horizontal="left" vertical="center"/>
    </xf>
    <xf numFmtId="0" fontId="6" fillId="0" borderId="13" xfId="17" applyBorder="1" applyAlignment="1">
      <alignment horizontal="left" vertical="center"/>
    </xf>
    <xf numFmtId="167" fontId="6" fillId="0" borderId="12" xfId="1" applyNumberFormat="1" applyFont="1" applyBorder="1" applyAlignment="1">
      <alignment horizontal="right" vertical="center" wrapText="1"/>
    </xf>
    <xf numFmtId="167" fontId="6" fillId="0" borderId="18" xfId="1" applyNumberFormat="1" applyFont="1" applyBorder="1" applyAlignment="1">
      <alignment horizontal="right" vertical="center" wrapText="1"/>
    </xf>
    <xf numFmtId="0" fontId="6" fillId="0" borderId="0" xfId="17" applyAlignment="1">
      <alignment horizontal="center" vertical="center" wrapText="1"/>
    </xf>
    <xf numFmtId="0" fontId="19" fillId="0" borderId="0" xfId="17" applyFont="1" applyAlignment="1">
      <alignment horizontal="center" vertical="center" wrapText="1"/>
    </xf>
    <xf numFmtId="0" fontId="17" fillId="0" borderId="0" xfId="17" applyFont="1" applyAlignment="1">
      <alignment horizontal="left" vertical="center" wrapText="1"/>
    </xf>
    <xf numFmtId="0" fontId="18" fillId="0" borderId="0" xfId="17" applyFont="1" applyAlignment="1">
      <alignment horizontal="center" vertical="center"/>
    </xf>
    <xf numFmtId="0" fontId="6" fillId="0" borderId="1" xfId="17" applyFill="1" applyBorder="1" applyAlignment="1">
      <alignment horizontal="center" wrapText="1"/>
    </xf>
    <xf numFmtId="167" fontId="6" fillId="0" borderId="1" xfId="17" applyNumberFormat="1" applyFill="1" applyBorder="1" applyAlignment="1">
      <alignment horizontal="center" wrapText="1"/>
    </xf>
    <xf numFmtId="4" fontId="6" fillId="0" borderId="1" xfId="7" applyNumberFormat="1" applyFont="1" applyBorder="1" applyAlignment="1">
      <alignment wrapText="1"/>
    </xf>
    <xf numFmtId="0" fontId="6" fillId="0" borderId="0" xfId="0" applyFont="1" applyAlignment="1">
      <alignment wrapText="1"/>
    </xf>
    <xf numFmtId="0" fontId="6" fillId="0" borderId="0" xfId="17" applyFill="1" applyBorder="1" applyAlignment="1">
      <alignment vertical="center" wrapText="1"/>
    </xf>
    <xf numFmtId="44" fontId="6" fillId="0" borderId="0" xfId="17" applyNumberFormat="1" applyFill="1" applyBorder="1" applyAlignment="1">
      <alignment horizontal="left" vertical="center" wrapText="1" indent="1"/>
    </xf>
    <xf numFmtId="0" fontId="7" fillId="0" borderId="0" xfId="17" applyFont="1" applyFill="1" applyBorder="1" applyAlignment="1">
      <alignment vertical="center" wrapText="1"/>
    </xf>
    <xf numFmtId="44" fontId="7" fillId="0" borderId="0" xfId="17" applyNumberFormat="1" applyFont="1" applyFill="1" applyBorder="1" applyAlignment="1">
      <alignment horizontal="left" vertical="center" wrapText="1" indent="1"/>
    </xf>
    <xf numFmtId="10" fontId="7" fillId="0" borderId="0" xfId="17" applyNumberFormat="1" applyFont="1" applyFill="1" applyBorder="1" applyAlignment="1">
      <alignment horizontal="center" vertical="center" wrapText="1"/>
    </xf>
  </cellXfs>
  <cellStyles count="28">
    <cellStyle name="A_Amount" xfId="11" xr:uid="{00000000-0005-0000-0000-000000000000}"/>
    <cellStyle name="Comma" xfId="1" builtinId="3"/>
    <cellStyle name="Comma 13" xfId="21" xr:uid="{00000000-0005-0000-0000-000002000000}"/>
    <cellStyle name="Comma 2" xfId="14" xr:uid="{00000000-0005-0000-0000-000003000000}"/>
    <cellStyle name="Comma 2 2" xfId="16" xr:uid="{00000000-0005-0000-0000-000004000000}"/>
    <cellStyle name="Comma 2 2 2" xfId="18" xr:uid="{00000000-0005-0000-0000-000005000000}"/>
    <cellStyle name="Comma 3" xfId="15" xr:uid="{00000000-0005-0000-0000-000006000000}"/>
    <cellStyle name="Comma 3 2" xfId="19" xr:uid="{00000000-0005-0000-0000-000007000000}"/>
    <cellStyle name="Comma0" xfId="2" xr:uid="{00000000-0005-0000-0000-000008000000}"/>
    <cellStyle name="Currency" xfId="3" builtinId="4"/>
    <cellStyle name="Currency 2" xfId="4" xr:uid="{00000000-0005-0000-0000-00000A000000}"/>
    <cellStyle name="Currency 2 2" xfId="23" xr:uid="{00000000-0005-0000-0000-00000B000000}"/>
    <cellStyle name="Currency 2 3" xfId="26" xr:uid="{5A2BDC2A-37AB-485D-A132-12213734EB00}"/>
    <cellStyle name="Normal" xfId="0" builtinId="0"/>
    <cellStyle name="Normal 10" xfId="10" xr:uid="{00000000-0005-0000-0000-00000D000000}"/>
    <cellStyle name="Normal 13" xfId="17" xr:uid="{00000000-0005-0000-0000-00000E000000}"/>
    <cellStyle name="Normal 18" xfId="20" xr:uid="{00000000-0005-0000-0000-00000F000000}"/>
    <cellStyle name="Normal 2" xfId="5" xr:uid="{00000000-0005-0000-0000-000010000000}"/>
    <cellStyle name="Normal 2 2" xfId="12" xr:uid="{00000000-0005-0000-0000-000011000000}"/>
    <cellStyle name="Normal 2 3" xfId="13" xr:uid="{00000000-0005-0000-0000-000012000000}"/>
    <cellStyle name="Normal 3" xfId="25" xr:uid="{F447DE43-3890-4549-ADF9-EE00E9A6DFC6}"/>
    <cellStyle name="Normal 4" xfId="8" xr:uid="{00000000-0005-0000-0000-000013000000}"/>
    <cellStyle name="Normal 4 2" xfId="24" xr:uid="{00000000-0005-0000-0000-000014000000}"/>
    <cellStyle name="Normal 5" xfId="22" xr:uid="{00000000-0005-0000-0000-000015000000}"/>
    <cellStyle name="OPSKRIF" xfId="6" xr:uid="{00000000-0005-0000-0000-000016000000}"/>
    <cellStyle name="or" xfId="9" xr:uid="{00000000-0005-0000-0000-000017000000}"/>
    <cellStyle name="Percent" xfId="7" builtinId="5"/>
    <cellStyle name="Percent 2" xfId="27" xr:uid="{3C54F053-F32A-4732-A8A7-EBB7EFA5EB36}"/>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ORA\AppData\Local\Microsoft\Windows\INetCache\Content.Outlook\JBWI7LRL\BOQ%20Frame%20wor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COS\Desktop\ILIFA\DOT%20Projects\Rehab%20Projects\P7-4\BOQ%20P7-4%20Rehab%20-Asphalt%2040mm%20Overlay%20sections%20Rev%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ENGINEERING%20MANAGEMENT%20(Projects)\2017%20Projects\H17%20027%2000%20-%20Dept%20Transport%20-%20Area%20Office%20-%20UNDERBURG\700%20Documentation%20and%20Procurement\Rev%201\BOQ%20L1633%20%20Rev%202%2050-5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ACOS\Desktop\Stean%20Laptop\Data\HN-%20Projects\103RT%20-%20P577\00%20Contracts\ZNT%203417-13T%20Bridges%20&amp;%20Roadworks\f)%20Payment\P577-3417%20Payment%20Cert%2028%20rev3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ZNT 41798 Ori"/>
      <sheetName val="3900z"/>
      <sheetName val="Labour"/>
      <sheetName val="1200 (2)"/>
      <sheetName val="1300"/>
      <sheetName val="1400"/>
      <sheetName val="1500"/>
      <sheetName val="1500 CPG"/>
      <sheetName val="1600"/>
      <sheetName val="1700"/>
      <sheetName val="1700 CPG"/>
      <sheetName val="2100 (2)"/>
      <sheetName val="2200"/>
      <sheetName val="2300 (2)"/>
      <sheetName val="3100"/>
      <sheetName val="3300"/>
      <sheetName val="3400 (2)"/>
      <sheetName val="3500"/>
      <sheetName val="3600"/>
      <sheetName val="3800 (2)"/>
      <sheetName val="3900"/>
      <sheetName val="4100"/>
      <sheetName val="4200 (2)"/>
      <sheetName val="4200"/>
      <sheetName val="4800"/>
      <sheetName val="5100"/>
      <sheetName val="5200"/>
      <sheetName val="5400"/>
      <sheetName val="5500"/>
      <sheetName val="5600"/>
      <sheetName val="5700"/>
      <sheetName val="5800"/>
      <sheetName val="5900"/>
      <sheetName val="6100"/>
      <sheetName val="6200"/>
      <sheetName val="6300"/>
      <sheetName val="6400"/>
      <sheetName val="6600"/>
      <sheetName val="7100"/>
      <sheetName val="7300 (2)"/>
      <sheetName val="8100 (2)"/>
      <sheetName val="9100"/>
      <sheetName val="A"/>
      <sheetName val="Sch D"/>
      <sheetName val="D"/>
      <sheetName val="Sch F"/>
      <sheetName val="F"/>
      <sheetName val="Sch G"/>
      <sheetName val="G"/>
      <sheetName val="Summary"/>
      <sheetName val="CPG"/>
      <sheetName val="Relegated"/>
      <sheetName val="Calc sheet"/>
    </sheetNames>
    <sheetDataSet>
      <sheetData sheetId="0">
        <row r="2">
          <cell r="C2" t="str">
            <v>Province of KwaZulu-Natal</v>
          </cell>
        </row>
        <row r="3">
          <cell r="C3" t="str">
            <v>Department of Transport</v>
          </cell>
        </row>
        <row r="5">
          <cell r="C5" t="str">
            <v>ZNQ4198/436/4431/2020</v>
          </cell>
        </row>
        <row r="6">
          <cell r="C6" t="str">
            <v>PROVISION OF ROUTINE AND SAFETY MAINTENANCE ON VARIOUS ROADS WITHIN THE UNDERBERG ZONE  - HLANGANANI AREA OFFICE</v>
          </cell>
        </row>
        <row r="11">
          <cell r="C11">
            <v>20</v>
          </cell>
        </row>
        <row r="12">
          <cell r="J12" t="e">
            <v>#REF!</v>
          </cell>
        </row>
        <row r="13">
          <cell r="C13">
            <v>160</v>
          </cell>
          <cell r="J13" t="e">
            <v>#REF!</v>
          </cell>
        </row>
        <row r="14">
          <cell r="J14" t="e">
            <v>#REF!</v>
          </cell>
        </row>
        <row r="15">
          <cell r="J15" t="e">
            <v>#REF!</v>
          </cell>
        </row>
        <row r="16">
          <cell r="C16">
            <v>36</v>
          </cell>
          <cell r="J16" t="e">
            <v>#REF!</v>
          </cell>
        </row>
        <row r="25">
          <cell r="C25">
            <v>3.19</v>
          </cell>
        </row>
        <row r="27">
          <cell r="C27">
            <v>0.1</v>
          </cell>
        </row>
        <row r="31">
          <cell r="C31">
            <v>24</v>
          </cell>
        </row>
        <row r="38">
          <cell r="E38">
            <v>0.13</v>
          </cell>
        </row>
        <row r="40">
          <cell r="E40">
            <v>3.9</v>
          </cell>
        </row>
        <row r="41">
          <cell r="E41">
            <v>175</v>
          </cell>
        </row>
        <row r="42">
          <cell r="E42">
            <v>175</v>
          </cell>
        </row>
        <row r="43">
          <cell r="E43">
            <v>128</v>
          </cell>
        </row>
        <row r="44">
          <cell r="E44">
            <v>67</v>
          </cell>
        </row>
        <row r="46">
          <cell r="E46">
            <v>6.7</v>
          </cell>
        </row>
        <row r="50">
          <cell r="E50">
            <v>20000</v>
          </cell>
        </row>
        <row r="51">
          <cell r="E51">
            <v>23</v>
          </cell>
        </row>
        <row r="52">
          <cell r="E52">
            <v>60</v>
          </cell>
        </row>
        <row r="53">
          <cell r="E53">
            <v>2</v>
          </cell>
        </row>
        <row r="55">
          <cell r="E55">
            <v>2.7</v>
          </cell>
        </row>
        <row r="57">
          <cell r="E57">
            <v>5</v>
          </cell>
        </row>
        <row r="58">
          <cell r="E58">
            <v>13.080357142857142</v>
          </cell>
        </row>
        <row r="60">
          <cell r="E60">
            <v>160</v>
          </cell>
        </row>
        <row r="62">
          <cell r="E62">
            <v>24.6</v>
          </cell>
        </row>
        <row r="63">
          <cell r="E63">
            <v>40</v>
          </cell>
        </row>
      </sheetData>
      <sheetData sheetId="1"/>
      <sheetData sheetId="2"/>
      <sheetData sheetId="3"/>
      <sheetData sheetId="4"/>
      <sheetData sheetId="5">
        <row r="1">
          <cell r="H1">
            <v>4630000</v>
          </cell>
        </row>
      </sheetData>
      <sheetData sheetId="6"/>
      <sheetData sheetId="7">
        <row r="1">
          <cell r="H1">
            <v>1946500</v>
          </cell>
        </row>
      </sheetData>
      <sheetData sheetId="8"/>
      <sheetData sheetId="9"/>
      <sheetData sheetId="10">
        <row r="1">
          <cell r="H1">
            <v>543500</v>
          </cell>
        </row>
      </sheetData>
      <sheetData sheetId="11"/>
      <sheetData sheetId="12"/>
      <sheetData sheetId="13">
        <row r="1">
          <cell r="H1">
            <v>1564350</v>
          </cell>
        </row>
      </sheetData>
      <sheetData sheetId="14"/>
      <sheetData sheetId="15"/>
      <sheetData sheetId="16"/>
      <sheetData sheetId="17"/>
      <sheetData sheetId="18">
        <row r="1">
          <cell r="H1">
            <v>632495</v>
          </cell>
        </row>
      </sheetData>
      <sheetData sheetId="19"/>
      <sheetData sheetId="20"/>
      <sheetData sheetId="21"/>
      <sheetData sheetId="22"/>
      <sheetData sheetId="23"/>
      <sheetData sheetId="24">
        <row r="1">
          <cell r="H1">
            <v>17060000</v>
          </cell>
        </row>
      </sheetData>
      <sheetData sheetId="25"/>
      <sheetData sheetId="26"/>
      <sheetData sheetId="27"/>
      <sheetData sheetId="28"/>
      <sheetData sheetId="29">
        <row r="1">
          <cell r="H1">
            <v>44605</v>
          </cell>
        </row>
      </sheetData>
      <sheetData sheetId="30"/>
      <sheetData sheetId="31">
        <row r="1">
          <cell r="H1" t="e">
            <v>#VALUE!</v>
          </cell>
        </row>
      </sheetData>
      <sheetData sheetId="32"/>
      <sheetData sheetId="33"/>
      <sheetData sheetId="34"/>
      <sheetData sheetId="35"/>
      <sheetData sheetId="36"/>
      <sheetData sheetId="37"/>
      <sheetData sheetId="38">
        <row r="1">
          <cell r="H1">
            <v>100000</v>
          </cell>
        </row>
      </sheetData>
      <sheetData sheetId="39"/>
      <sheetData sheetId="40"/>
      <sheetData sheetId="41"/>
      <sheetData sheetId="42"/>
      <sheetData sheetId="43">
        <row r="24">
          <cell r="E24" t="e">
            <v>#REF!</v>
          </cell>
        </row>
      </sheetData>
      <sheetData sheetId="44"/>
      <sheetData sheetId="45">
        <row r="14">
          <cell r="E14">
            <v>518725</v>
          </cell>
        </row>
      </sheetData>
      <sheetData sheetId="46">
        <row r="1">
          <cell r="H1">
            <v>3558000</v>
          </cell>
        </row>
      </sheetData>
      <sheetData sheetId="47">
        <row r="14">
          <cell r="E14">
            <v>3558000</v>
          </cell>
        </row>
      </sheetData>
      <sheetData sheetId="48">
        <row r="1">
          <cell r="H1" t="e">
            <v>#REF!</v>
          </cell>
        </row>
      </sheetData>
      <sheetData sheetId="49">
        <row r="14">
          <cell r="E14" t="e">
            <v>#REF!</v>
          </cell>
        </row>
      </sheetData>
      <sheetData sheetId="50"/>
      <sheetData sheetId="51">
        <row r="32">
          <cell r="O32">
            <v>14</v>
          </cell>
        </row>
      </sheetData>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1200"/>
      <sheetName val="1300"/>
      <sheetName val="1400"/>
      <sheetName val="1500"/>
      <sheetName val="1700"/>
      <sheetName val="3100"/>
      <sheetName val="3300"/>
      <sheetName val="3800"/>
      <sheetName val="3900"/>
      <sheetName val="4100"/>
      <sheetName val="4800"/>
      <sheetName val="5900"/>
      <sheetName val="8100"/>
      <sheetName val="A"/>
      <sheetName val="Sch D"/>
      <sheetName val="D"/>
      <sheetName val="Sch F"/>
      <sheetName val="F"/>
      <sheetName val="Sch G"/>
      <sheetName val="G"/>
      <sheetName val="Summary"/>
      <sheetName val="Labour"/>
      <sheetName val="CPG"/>
      <sheetName val="Calc sheet"/>
      <sheetName val="2100"/>
      <sheetName val="2200"/>
      <sheetName val="2300"/>
      <sheetName val="4200"/>
      <sheetName val="5100"/>
      <sheetName val="5200"/>
      <sheetName val="5400"/>
      <sheetName val="5600"/>
      <sheetName val="5700"/>
      <sheetName val="5800"/>
      <sheetName val="7300"/>
      <sheetName val="Relegated"/>
      <sheetName val="BoQ"/>
      <sheetName val="Calculations"/>
      <sheetName val="6100"/>
      <sheetName val="6200"/>
      <sheetName val="6300"/>
      <sheetName val="6400"/>
      <sheetName val="5500"/>
      <sheetName val="3400"/>
      <sheetName val="3500"/>
      <sheetName val="3600"/>
      <sheetName val="4500"/>
      <sheetName val="4400"/>
    </sheetNames>
    <sheetDataSet>
      <sheetData sheetId="0" refreshError="1">
        <row r="2">
          <cell r="C2" t="str">
            <v>Province of KwaZulu-Natal</v>
          </cell>
        </row>
        <row r="3">
          <cell r="C3" t="str">
            <v>Department of Transport</v>
          </cell>
        </row>
        <row r="5">
          <cell r="C5" t="str">
            <v>ZNQ4198/17T/H/---</v>
          </cell>
        </row>
        <row r="6">
          <cell r="C6" t="str">
            <v>REHABILITATION OF MAIN ROAD P7/4 BETWEEN KM 0.0 TO KM 15.0 AND KM 36.5 TO KM 38.26</v>
          </cell>
        </row>
        <row r="11">
          <cell r="C11">
            <v>37.04</v>
          </cell>
        </row>
        <row r="12">
          <cell r="J12">
            <v>44</v>
          </cell>
        </row>
        <row r="13">
          <cell r="C13">
            <v>296.32</v>
          </cell>
          <cell r="J13">
            <v>46</v>
          </cell>
        </row>
        <row r="14">
          <cell r="J14">
            <v>48</v>
          </cell>
        </row>
        <row r="15">
          <cell r="J15">
            <v>51</v>
          </cell>
        </row>
        <row r="16">
          <cell r="C16">
            <v>18</v>
          </cell>
          <cell r="J16">
            <v>52</v>
          </cell>
        </row>
        <row r="25">
          <cell r="C25">
            <v>16.759999999999998</v>
          </cell>
        </row>
        <row r="27">
          <cell r="C27">
            <v>0.1</v>
          </cell>
        </row>
        <row r="31">
          <cell r="C31">
            <v>24</v>
          </cell>
        </row>
        <row r="38">
          <cell r="E38">
            <v>0.24</v>
          </cell>
        </row>
        <row r="40">
          <cell r="E40">
            <v>7.2</v>
          </cell>
        </row>
        <row r="41">
          <cell r="E41">
            <v>324</v>
          </cell>
        </row>
        <row r="42">
          <cell r="E42">
            <v>324</v>
          </cell>
        </row>
        <row r="43">
          <cell r="E43">
            <v>237</v>
          </cell>
        </row>
        <row r="44">
          <cell r="E44">
            <v>125</v>
          </cell>
        </row>
        <row r="45">
          <cell r="E45">
            <v>74.099999999999994</v>
          </cell>
        </row>
        <row r="46">
          <cell r="E46">
            <v>12.3</v>
          </cell>
        </row>
        <row r="47">
          <cell r="E47">
            <v>4.5999999999999996</v>
          </cell>
        </row>
        <row r="48">
          <cell r="E48">
            <v>47</v>
          </cell>
        </row>
        <row r="49">
          <cell r="E49">
            <v>79</v>
          </cell>
        </row>
        <row r="50">
          <cell r="E50">
            <v>37040</v>
          </cell>
        </row>
        <row r="51">
          <cell r="E51">
            <v>42</v>
          </cell>
        </row>
        <row r="52">
          <cell r="E52">
            <v>111</v>
          </cell>
        </row>
        <row r="53">
          <cell r="E53">
            <v>3.7</v>
          </cell>
        </row>
        <row r="54">
          <cell r="E54">
            <v>3.1</v>
          </cell>
        </row>
        <row r="55">
          <cell r="E55">
            <v>4.9000000000000004</v>
          </cell>
        </row>
        <row r="56">
          <cell r="E56">
            <v>7.4</v>
          </cell>
        </row>
        <row r="57">
          <cell r="E57">
            <v>9.3000000000000007</v>
          </cell>
        </row>
        <row r="58">
          <cell r="E58">
            <v>24.222571428571428</v>
          </cell>
        </row>
        <row r="59">
          <cell r="E59">
            <v>46.7</v>
          </cell>
        </row>
        <row r="60">
          <cell r="E60">
            <v>296</v>
          </cell>
        </row>
        <row r="61">
          <cell r="E61">
            <v>148</v>
          </cell>
        </row>
        <row r="62">
          <cell r="E62">
            <v>45.6</v>
          </cell>
        </row>
        <row r="63">
          <cell r="E63">
            <v>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1200"/>
      <sheetName val="1300"/>
      <sheetName val="1400"/>
      <sheetName val="1500"/>
      <sheetName val="3900z"/>
      <sheetName val="3100"/>
      <sheetName val="3300"/>
      <sheetName val="3400"/>
      <sheetName val="5900"/>
      <sheetName val="8100"/>
      <sheetName val="A"/>
      <sheetName val="Sch D"/>
      <sheetName val="D"/>
      <sheetName val="Sch F"/>
      <sheetName val="F"/>
      <sheetName val="Sch G"/>
      <sheetName val="G"/>
      <sheetName val="Summary"/>
      <sheetName val="Labour"/>
      <sheetName val="Calc sheet"/>
      <sheetName val="CPG"/>
      <sheetName val="1700"/>
      <sheetName val="2100"/>
      <sheetName val="2200"/>
      <sheetName val="2300"/>
      <sheetName val="5100"/>
      <sheetName val="5200"/>
      <sheetName val="5400"/>
      <sheetName val="5600"/>
      <sheetName val="5700"/>
      <sheetName val="5800"/>
      <sheetName val="7100"/>
      <sheetName val="Relegated"/>
      <sheetName val="3800"/>
      <sheetName val="3500"/>
      <sheetName val="3600"/>
      <sheetName val="4100"/>
      <sheetName val="4200"/>
      <sheetName val="4500"/>
      <sheetName val="5500"/>
      <sheetName val="6100"/>
      <sheetName val="6200"/>
      <sheetName val="6300"/>
      <sheetName val="6400"/>
      <sheetName val="7300"/>
    </sheetNames>
    <sheetDataSet>
      <sheetData sheetId="0">
        <row r="44">
          <cell r="E44">
            <v>67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Progress"/>
      <sheetName val="Check"/>
      <sheetName val="Cert OLD"/>
      <sheetName val="Envelope"/>
      <sheetName val="Chk"/>
      <sheetName val="Cert New"/>
      <sheetName val="Bill of Q"/>
      <sheetName val="Summary"/>
      <sheetName val="VO"/>
      <sheetName val="VO 03"/>
      <sheetName val="VO 04"/>
      <sheetName val="VO 07"/>
      <sheetName val="VO 11"/>
      <sheetName val="VO 13,20a"/>
      <sheetName val="MOS"/>
      <sheetName val="Deductions"/>
      <sheetName val="Interest"/>
      <sheetName val="Bitumen"/>
      <sheetName val="Special Mat"/>
      <sheetName val="CPA"/>
      <sheetName val="ETA Cert"/>
      <sheetName val="Cert (ETA)"/>
      <sheetName val="Summary (ETA)"/>
      <sheetName val="Special Mat (ETA)"/>
      <sheetName val="CPA (ETA)"/>
      <sheetName val="Cash Flow"/>
      <sheetName val="Indices"/>
      <sheetName val="Notes"/>
      <sheetName val="VO Blank"/>
      <sheetName val="Tables"/>
      <sheetName val="Invo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B4" t="str">
            <v>%</v>
          </cell>
        </row>
        <row r="5">
          <cell r="B5" t="str">
            <v>day</v>
          </cell>
        </row>
        <row r="6">
          <cell r="B6" t="str">
            <v>ha</v>
          </cell>
        </row>
        <row r="7">
          <cell r="B7" t="str">
            <v>hr</v>
          </cell>
        </row>
        <row r="8">
          <cell r="B8" t="str">
            <v>kg</v>
          </cell>
        </row>
        <row r="9">
          <cell r="B9" t="str">
            <v>kl</v>
          </cell>
        </row>
        <row r="10">
          <cell r="B10" t="str">
            <v>km</v>
          </cell>
        </row>
        <row r="11">
          <cell r="B11" t="str">
            <v>litre</v>
          </cell>
        </row>
        <row r="12">
          <cell r="B12" t="str">
            <v>m</v>
          </cell>
        </row>
        <row r="13">
          <cell r="B13" t="str">
            <v>m²</v>
          </cell>
        </row>
        <row r="14">
          <cell r="B14" t="str">
            <v>m³</v>
          </cell>
        </row>
        <row r="15">
          <cell r="B15" t="str">
            <v>m³km</v>
          </cell>
        </row>
        <row r="16">
          <cell r="B16" t="str">
            <v>manday</v>
          </cell>
        </row>
        <row r="17">
          <cell r="B17" t="str">
            <v>MN</v>
          </cell>
        </row>
        <row r="18">
          <cell r="B18" t="str">
            <v>MN-m</v>
          </cell>
        </row>
        <row r="19">
          <cell r="B19" t="str">
            <v>month</v>
          </cell>
        </row>
        <row r="20">
          <cell r="B20" t="str">
            <v>No.</v>
          </cell>
        </row>
        <row r="21">
          <cell r="B21" t="str">
            <v>P sum</v>
          </cell>
        </row>
        <row r="22">
          <cell r="B22" t="str">
            <v>PC sum</v>
          </cell>
        </row>
        <row r="23">
          <cell r="B23" t="str">
            <v>pkt</v>
          </cell>
        </row>
        <row r="24">
          <cell r="B24" t="str">
            <v>Sum</v>
          </cell>
        </row>
        <row r="25">
          <cell r="B25" t="str">
            <v>t</v>
          </cell>
        </row>
      </sheetData>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H7"/>
  <sheetViews>
    <sheetView zoomScaleNormal="100" workbookViewId="0">
      <selection activeCell="C13" sqref="C13"/>
    </sheetView>
  </sheetViews>
  <sheetFormatPr defaultRowHeight="13.2" x14ac:dyDescent="0.25"/>
  <cols>
    <col min="2" max="2" width="18.109375" bestFit="1" customWidth="1"/>
    <col min="3" max="3" width="43.88671875" customWidth="1"/>
  </cols>
  <sheetData>
    <row r="2" spans="2:8" ht="12" customHeight="1" x14ac:dyDescent="0.25">
      <c r="B2" s="80" t="s">
        <v>305</v>
      </c>
      <c r="C2" s="84" t="s">
        <v>9</v>
      </c>
    </row>
    <row r="3" spans="2:8" x14ac:dyDescent="0.25">
      <c r="B3" s="80" t="s">
        <v>306</v>
      </c>
      <c r="C3" s="85" t="s">
        <v>10</v>
      </c>
    </row>
    <row r="4" spans="2:8" x14ac:dyDescent="0.25">
      <c r="C4" s="80"/>
      <c r="H4" s="306"/>
    </row>
    <row r="5" spans="2:8" x14ac:dyDescent="0.25">
      <c r="B5" s="80" t="s">
        <v>340</v>
      </c>
      <c r="C5" s="85" t="s">
        <v>409</v>
      </c>
      <c r="D5" s="80"/>
      <c r="E5" s="80"/>
      <c r="F5" s="80"/>
      <c r="G5" s="80"/>
      <c r="H5" s="306"/>
    </row>
    <row r="6" spans="2:8" ht="39.6" x14ac:dyDescent="0.25">
      <c r="B6" s="80" t="s">
        <v>341</v>
      </c>
      <c r="C6" s="86" t="s">
        <v>410</v>
      </c>
      <c r="D6" s="80"/>
      <c r="E6" s="80"/>
      <c r="F6" s="80"/>
      <c r="G6" s="80"/>
      <c r="H6" s="306"/>
    </row>
    <row r="7" spans="2:8" x14ac:dyDescent="0.25">
      <c r="B7" s="80"/>
      <c r="C7" s="80"/>
      <c r="D7" s="80"/>
      <c r="E7" s="80"/>
      <c r="F7" s="80"/>
      <c r="G7" s="80"/>
      <c r="H7" s="306"/>
    </row>
  </sheetData>
  <mergeCells count="1">
    <mergeCell ref="H4:H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H115"/>
  <sheetViews>
    <sheetView tabSelected="1" view="pageBreakPreview" zoomScale="70" zoomScaleNormal="85" zoomScaleSheetLayoutView="70" workbookViewId="0">
      <selection activeCell="J120" sqref="J120"/>
    </sheetView>
  </sheetViews>
  <sheetFormatPr defaultColWidth="6.88671875" defaultRowHeight="13.2" x14ac:dyDescent="0.25"/>
  <cols>
    <col min="1" max="1" width="0.88671875" style="1" customWidth="1"/>
    <col min="2" max="2" width="11.6640625" style="68" customWidth="1"/>
    <col min="3" max="3" width="45.6640625" style="3" customWidth="1"/>
    <col min="4" max="4" width="13.6640625" style="4" customWidth="1"/>
    <col min="5" max="5" width="15.6640625" style="4" customWidth="1"/>
    <col min="6" max="6" width="15.6640625" style="1" customWidth="1"/>
    <col min="7" max="7" width="15.6640625" style="5" customWidth="1"/>
    <col min="8" max="8" width="0.88671875" style="5" customWidth="1"/>
    <col min="9" max="16384" width="6.88671875" style="1"/>
  </cols>
  <sheetData>
    <row r="1" spans="2:8" x14ac:dyDescent="0.25">
      <c r="B1" s="309" t="str">
        <f>Client1</f>
        <v>Province of KwaZulu-Natal</v>
      </c>
      <c r="C1" s="309"/>
      <c r="D1" s="309"/>
      <c r="E1" s="307" t="str">
        <f>"Contract No. "&amp;ContractNo</f>
        <v>Contract No. ZNB01871/00000/00/PMC/INF/23/T</v>
      </c>
      <c r="F1" s="307"/>
      <c r="G1" s="307"/>
    </row>
    <row r="2" spans="2:8" x14ac:dyDescent="0.25">
      <c r="B2" s="309" t="str">
        <f>Client2</f>
        <v>Department of Transport</v>
      </c>
      <c r="C2" s="309"/>
      <c r="D2" s="309"/>
      <c r="E2" s="307"/>
      <c r="F2" s="307"/>
      <c r="G2" s="307"/>
    </row>
    <row r="3" spans="2:8" x14ac:dyDescent="0.25">
      <c r="B3" s="310"/>
      <c r="C3" s="310"/>
      <c r="D3" s="310"/>
      <c r="E3" s="308"/>
      <c r="F3" s="308"/>
      <c r="G3" s="308"/>
    </row>
    <row r="4" spans="2:8" x14ac:dyDescent="0.25">
      <c r="B4" s="318" t="s">
        <v>8</v>
      </c>
      <c r="C4" s="319"/>
      <c r="D4" s="319"/>
      <c r="E4" s="319"/>
      <c r="F4" s="319"/>
      <c r="G4" s="315" t="str">
        <f>"CHAPTER "&amp;B10</f>
        <v>CHAPTER C1.2</v>
      </c>
      <c r="H4" s="6"/>
    </row>
    <row r="5" spans="2:8" ht="7.5" customHeight="1" x14ac:dyDescent="0.25">
      <c r="B5" s="311" t="str">
        <f>ContractDescription</f>
        <v>THE UPGRADE OF MSUNDUZI RIVER BRIDGE (GRIMTHORPE AVE TO BISHOPSTOWE) DISTRICT ROAD D669 KM 2.54</v>
      </c>
      <c r="C5" s="312"/>
      <c r="D5" s="312"/>
      <c r="E5" s="312"/>
      <c r="F5" s="312"/>
      <c r="G5" s="316"/>
      <c r="H5" s="9"/>
    </row>
    <row r="6" spans="2:8" ht="12.75" customHeight="1" x14ac:dyDescent="0.25">
      <c r="B6" s="311"/>
      <c r="C6" s="312"/>
      <c r="D6" s="312"/>
      <c r="E6" s="312"/>
      <c r="F6" s="312"/>
      <c r="G6" s="316"/>
      <c r="H6" s="9"/>
    </row>
    <row r="7" spans="2:8" ht="7.5" customHeight="1" x14ac:dyDescent="0.25">
      <c r="B7" s="313"/>
      <c r="C7" s="314"/>
      <c r="D7" s="314"/>
      <c r="E7" s="314"/>
      <c r="F7" s="314"/>
      <c r="G7" s="317"/>
      <c r="H7" s="9"/>
    </row>
    <row r="8" spans="2:8" s="10" customFormat="1" ht="24.9" customHeight="1" x14ac:dyDescent="0.25">
      <c r="B8" s="66" t="s">
        <v>0</v>
      </c>
      <c r="C8" s="12" t="s">
        <v>1</v>
      </c>
      <c r="D8" s="12" t="s">
        <v>2</v>
      </c>
      <c r="E8" s="12" t="s">
        <v>3</v>
      </c>
      <c r="F8" s="12" t="s">
        <v>4</v>
      </c>
      <c r="G8" s="12" t="s">
        <v>5</v>
      </c>
      <c r="H8" s="13"/>
    </row>
    <row r="9" spans="2:8" x14ac:dyDescent="0.25">
      <c r="B9" s="51"/>
      <c r="C9" s="15"/>
      <c r="D9" s="16"/>
      <c r="E9" s="16"/>
      <c r="F9" s="17"/>
      <c r="G9" s="25" t="str">
        <f t="shared" ref="G9:G27" si="0">IF(D9="","",E9*F9)</f>
        <v/>
      </c>
      <c r="H9" s="19"/>
    </row>
    <row r="10" spans="2:8" x14ac:dyDescent="0.25">
      <c r="B10" s="65" t="s">
        <v>16</v>
      </c>
      <c r="C10" s="20" t="s">
        <v>13</v>
      </c>
      <c r="D10" s="22"/>
      <c r="E10" s="22"/>
      <c r="F10" s="42"/>
      <c r="G10" s="25" t="str">
        <f t="shared" si="0"/>
        <v/>
      </c>
      <c r="H10" s="43"/>
    </row>
    <row r="11" spans="2:8" x14ac:dyDescent="0.25">
      <c r="B11" s="51"/>
      <c r="C11" s="15"/>
      <c r="D11" s="22"/>
      <c r="E11" s="22"/>
      <c r="F11" s="42"/>
      <c r="G11" s="25" t="str">
        <f t="shared" si="0"/>
        <v/>
      </c>
      <c r="H11" s="43"/>
    </row>
    <row r="12" spans="2:8" x14ac:dyDescent="0.25">
      <c r="B12" s="51" t="s">
        <v>17</v>
      </c>
      <c r="C12" s="15" t="s">
        <v>18</v>
      </c>
      <c r="D12" s="22"/>
      <c r="E12" s="22"/>
      <c r="F12" s="42"/>
      <c r="G12" s="25" t="str">
        <f t="shared" si="0"/>
        <v/>
      </c>
      <c r="H12" s="43"/>
    </row>
    <row r="13" spans="2:8" x14ac:dyDescent="0.25">
      <c r="B13" s="51"/>
      <c r="C13" s="15"/>
      <c r="D13" s="22"/>
      <c r="E13" s="22"/>
      <c r="F13" s="115"/>
      <c r="G13" s="25" t="str">
        <f t="shared" si="0"/>
        <v/>
      </c>
      <c r="H13" s="43"/>
    </row>
    <row r="14" spans="2:8" ht="26.4" x14ac:dyDescent="0.25">
      <c r="B14" s="51" t="s">
        <v>19</v>
      </c>
      <c r="C14" s="15" t="s">
        <v>20</v>
      </c>
      <c r="D14" s="22" t="s">
        <v>21</v>
      </c>
      <c r="E14" s="23">
        <v>18</v>
      </c>
      <c r="F14" s="116"/>
      <c r="G14" s="25">
        <f t="shared" si="0"/>
        <v>0</v>
      </c>
      <c r="H14" s="44"/>
    </row>
    <row r="15" spans="2:8" x14ac:dyDescent="0.25">
      <c r="B15" s="51"/>
      <c r="C15" s="15"/>
      <c r="D15" s="22"/>
      <c r="E15" s="23"/>
      <c r="F15" s="116"/>
      <c r="G15" s="25" t="str">
        <f t="shared" si="0"/>
        <v/>
      </c>
      <c r="H15" s="44"/>
    </row>
    <row r="16" spans="2:8" ht="26.4" x14ac:dyDescent="0.25">
      <c r="B16" s="51" t="s">
        <v>22</v>
      </c>
      <c r="C16" s="15" t="s">
        <v>23</v>
      </c>
      <c r="D16" s="22" t="s">
        <v>21</v>
      </c>
      <c r="E16" s="23">
        <v>18</v>
      </c>
      <c r="F16" s="116"/>
      <c r="G16" s="25">
        <f t="shared" si="0"/>
        <v>0</v>
      </c>
      <c r="H16" s="44"/>
    </row>
    <row r="17" spans="2:8" x14ac:dyDescent="0.25">
      <c r="B17" s="51"/>
      <c r="C17" s="15"/>
      <c r="D17" s="22"/>
      <c r="E17" s="23"/>
      <c r="F17" s="115"/>
      <c r="G17" s="25" t="str">
        <f t="shared" si="0"/>
        <v/>
      </c>
      <c r="H17" s="43"/>
    </row>
    <row r="18" spans="2:8" x14ac:dyDescent="0.25">
      <c r="B18" s="65" t="s">
        <v>14</v>
      </c>
      <c r="C18" s="20" t="s">
        <v>15</v>
      </c>
      <c r="D18" s="22"/>
      <c r="E18" s="23"/>
      <c r="F18" s="117"/>
      <c r="G18" s="25" t="str">
        <f t="shared" si="0"/>
        <v/>
      </c>
      <c r="H18" s="43"/>
    </row>
    <row r="19" spans="2:8" x14ac:dyDescent="0.25">
      <c r="B19" s="51"/>
      <c r="C19" s="15"/>
      <c r="D19" s="22"/>
      <c r="E19" s="23"/>
      <c r="F19" s="115"/>
      <c r="G19" s="25" t="str">
        <f t="shared" si="0"/>
        <v/>
      </c>
      <c r="H19" s="46"/>
    </row>
    <row r="20" spans="2:8" x14ac:dyDescent="0.25">
      <c r="B20" s="51" t="s">
        <v>394</v>
      </c>
      <c r="C20" s="15" t="s">
        <v>395</v>
      </c>
      <c r="D20" s="22" t="s">
        <v>11</v>
      </c>
      <c r="E20" s="23">
        <v>1</v>
      </c>
      <c r="F20" s="118"/>
      <c r="G20" s="25">
        <f t="shared" si="0"/>
        <v>0</v>
      </c>
    </row>
    <row r="21" spans="2:8" x14ac:dyDescent="0.25">
      <c r="B21" s="51"/>
      <c r="C21" s="27"/>
      <c r="D21" s="39"/>
      <c r="E21" s="23"/>
      <c r="F21" s="118"/>
      <c r="G21" s="25" t="str">
        <f t="shared" si="0"/>
        <v/>
      </c>
    </row>
    <row r="22" spans="2:8" x14ac:dyDescent="0.25">
      <c r="B22" s="51" t="s">
        <v>396</v>
      </c>
      <c r="C22" s="15" t="s">
        <v>397</v>
      </c>
      <c r="D22" s="39" t="s">
        <v>21</v>
      </c>
      <c r="E22" s="23">
        <v>18</v>
      </c>
      <c r="F22" s="116"/>
      <c r="G22" s="25">
        <f t="shared" si="0"/>
        <v>0</v>
      </c>
    </row>
    <row r="23" spans="2:8" x14ac:dyDescent="0.25">
      <c r="B23" s="51"/>
      <c r="C23" s="83"/>
      <c r="D23" s="39"/>
      <c r="E23" s="23"/>
      <c r="F23" s="116"/>
      <c r="G23" s="25"/>
    </row>
    <row r="24" spans="2:8" x14ac:dyDescent="0.25">
      <c r="B24" s="51" t="s">
        <v>398</v>
      </c>
      <c r="C24" s="28" t="s">
        <v>393</v>
      </c>
      <c r="D24" s="39" t="s">
        <v>21</v>
      </c>
      <c r="E24" s="23">
        <v>18</v>
      </c>
      <c r="F24" s="116"/>
      <c r="G24" s="25">
        <f>F24*E24</f>
        <v>0</v>
      </c>
    </row>
    <row r="25" spans="2:8" x14ac:dyDescent="0.25">
      <c r="B25" s="51"/>
      <c r="C25" s="27"/>
      <c r="D25" s="39"/>
      <c r="E25" s="23"/>
      <c r="F25" s="118"/>
      <c r="G25" s="25" t="str">
        <f t="shared" si="0"/>
        <v/>
      </c>
    </row>
    <row r="26" spans="2:8" ht="26.4" x14ac:dyDescent="0.25">
      <c r="B26" s="51" t="s">
        <v>24</v>
      </c>
      <c r="C26" s="15" t="s">
        <v>25</v>
      </c>
      <c r="D26" s="22" t="s">
        <v>21</v>
      </c>
      <c r="E26" s="23">
        <v>18</v>
      </c>
      <c r="F26" s="117"/>
      <c r="G26" s="25">
        <f t="shared" si="0"/>
        <v>0</v>
      </c>
      <c r="H26" s="43"/>
    </row>
    <row r="27" spans="2:8" x14ac:dyDescent="0.25">
      <c r="B27" s="51"/>
      <c r="C27" s="15"/>
      <c r="D27" s="16"/>
      <c r="E27" s="26"/>
      <c r="F27" s="121"/>
      <c r="G27" s="25" t="str">
        <f t="shared" si="0"/>
        <v/>
      </c>
      <c r="H27" s="19"/>
    </row>
    <row r="28" spans="2:8" x14ac:dyDescent="0.25">
      <c r="B28" s="65" t="s">
        <v>37</v>
      </c>
      <c r="C28" s="8" t="s">
        <v>38</v>
      </c>
      <c r="D28" s="39" t="s">
        <v>21</v>
      </c>
      <c r="E28" s="39">
        <v>18</v>
      </c>
      <c r="F28" s="116"/>
      <c r="G28" s="25">
        <f>IF(D28="","",E28*F28)</f>
        <v>0</v>
      </c>
      <c r="H28" s="19"/>
    </row>
    <row r="29" spans="2:8" s="38" customFormat="1" x14ac:dyDescent="0.25">
      <c r="B29" s="76"/>
      <c r="C29" s="41"/>
      <c r="D29" s="16"/>
      <c r="E29" s="26"/>
      <c r="F29" s="121"/>
      <c r="G29" s="25"/>
      <c r="H29" s="19"/>
    </row>
    <row r="30" spans="2:8" x14ac:dyDescent="0.25">
      <c r="B30" s="65" t="s">
        <v>39</v>
      </c>
      <c r="C30" s="20" t="s">
        <v>40</v>
      </c>
      <c r="D30" s="22"/>
      <c r="E30" s="22"/>
      <c r="F30" s="40"/>
      <c r="G30" s="25" t="str">
        <f>IF(D30="","",E30*F30)</f>
        <v/>
      </c>
      <c r="H30" s="44"/>
    </row>
    <row r="31" spans="2:8" x14ac:dyDescent="0.25">
      <c r="B31" s="51"/>
      <c r="C31" s="15"/>
      <c r="D31" s="22"/>
      <c r="E31" s="22"/>
      <c r="F31" s="40"/>
      <c r="G31" s="25" t="str">
        <f>IF(D31="","",E31*F31)</f>
        <v/>
      </c>
      <c r="H31" s="44"/>
    </row>
    <row r="32" spans="2:8" x14ac:dyDescent="0.25">
      <c r="B32" s="51" t="s">
        <v>41</v>
      </c>
      <c r="C32" s="15" t="s">
        <v>42</v>
      </c>
      <c r="D32" s="22" t="s">
        <v>11</v>
      </c>
      <c r="E32" s="22">
        <v>1</v>
      </c>
      <c r="F32" s="40"/>
      <c r="G32" s="25">
        <f>IF(D32="","",E32*F32)</f>
        <v>0</v>
      </c>
      <c r="H32" s="43"/>
    </row>
    <row r="33" spans="2:8" x14ac:dyDescent="0.25">
      <c r="B33" s="51"/>
      <c r="C33" s="15"/>
      <c r="D33" s="22"/>
      <c r="E33" s="22"/>
      <c r="F33" s="40"/>
      <c r="G33" s="25" t="str">
        <f>IF(D33="","",E33*F33)</f>
        <v/>
      </c>
      <c r="H33" s="43"/>
    </row>
    <row r="34" spans="2:8" x14ac:dyDescent="0.25">
      <c r="B34" s="51" t="s">
        <v>43</v>
      </c>
      <c r="C34" s="15" t="s">
        <v>44</v>
      </c>
      <c r="D34" s="22" t="s">
        <v>21</v>
      </c>
      <c r="E34" s="22">
        <v>18</v>
      </c>
      <c r="F34" s="40"/>
      <c r="G34" s="25">
        <f>IF(D34="","",E34*F34)</f>
        <v>0</v>
      </c>
      <c r="H34" s="43"/>
    </row>
    <row r="35" spans="2:8" x14ac:dyDescent="0.25">
      <c r="B35" s="51"/>
      <c r="C35" s="15"/>
      <c r="D35" s="22"/>
      <c r="E35" s="22"/>
      <c r="F35" s="40"/>
      <c r="G35" s="25" t="str">
        <f t="shared" ref="G35:G42" si="1">IF(D35="","",E35*F35)</f>
        <v/>
      </c>
      <c r="H35" s="43"/>
    </row>
    <row r="36" spans="2:8" x14ac:dyDescent="0.25">
      <c r="B36" s="65" t="s">
        <v>45</v>
      </c>
      <c r="C36" s="20" t="s">
        <v>46</v>
      </c>
      <c r="D36" s="22"/>
      <c r="E36" s="22"/>
      <c r="F36" s="40"/>
      <c r="G36" s="25" t="str">
        <f t="shared" si="1"/>
        <v/>
      </c>
      <c r="H36" s="43"/>
    </row>
    <row r="37" spans="2:8" x14ac:dyDescent="0.25">
      <c r="B37" s="51"/>
      <c r="C37" s="15"/>
      <c r="D37" s="22"/>
      <c r="E37" s="22"/>
      <c r="F37" s="40"/>
      <c r="G37" s="25" t="str">
        <f t="shared" si="1"/>
        <v/>
      </c>
      <c r="H37" s="43"/>
    </row>
    <row r="38" spans="2:8" x14ac:dyDescent="0.25">
      <c r="B38" s="51" t="s">
        <v>47</v>
      </c>
      <c r="C38" s="15" t="s">
        <v>50</v>
      </c>
      <c r="D38" s="22" t="s">
        <v>53</v>
      </c>
      <c r="E38" s="22">
        <v>7</v>
      </c>
      <c r="F38" s="49"/>
      <c r="G38" s="25">
        <f t="shared" si="1"/>
        <v>0</v>
      </c>
      <c r="H38" s="43"/>
    </row>
    <row r="39" spans="2:8" x14ac:dyDescent="0.25">
      <c r="B39" s="51"/>
      <c r="C39" s="15"/>
      <c r="D39" s="22"/>
      <c r="E39" s="22"/>
      <c r="F39" s="40"/>
      <c r="G39" s="25" t="str">
        <f t="shared" si="1"/>
        <v/>
      </c>
      <c r="H39" s="43"/>
    </row>
    <row r="40" spans="2:8" x14ac:dyDescent="0.25">
      <c r="B40" s="51" t="s">
        <v>48</v>
      </c>
      <c r="C40" s="15" t="s">
        <v>51</v>
      </c>
      <c r="D40" s="22" t="s">
        <v>300</v>
      </c>
      <c r="E40" s="22">
        <v>20000</v>
      </c>
      <c r="F40" s="40">
        <v>1</v>
      </c>
      <c r="G40" s="25">
        <f t="shared" si="1"/>
        <v>20000</v>
      </c>
      <c r="H40" s="43"/>
    </row>
    <row r="41" spans="2:8" x14ac:dyDescent="0.25">
      <c r="B41" s="51"/>
      <c r="C41" s="15"/>
      <c r="D41" s="22"/>
      <c r="E41" s="22"/>
      <c r="F41" s="40"/>
      <c r="G41" s="25" t="str">
        <f t="shared" si="1"/>
        <v/>
      </c>
      <c r="H41" s="43"/>
    </row>
    <row r="42" spans="2:8" ht="26.4" x14ac:dyDescent="0.25">
      <c r="B42" s="51" t="s">
        <v>49</v>
      </c>
      <c r="C42" s="15" t="s">
        <v>52</v>
      </c>
      <c r="D42" s="22" t="s">
        <v>35</v>
      </c>
      <c r="E42" s="149">
        <f>G40</f>
        <v>20000</v>
      </c>
      <c r="F42" s="150"/>
      <c r="G42" s="25">
        <f t="shared" si="1"/>
        <v>0</v>
      </c>
      <c r="H42" s="43"/>
    </row>
    <row r="43" spans="2:8" x14ac:dyDescent="0.25">
      <c r="B43" s="51"/>
      <c r="C43" s="15"/>
      <c r="D43" s="22"/>
      <c r="E43" s="22"/>
      <c r="F43" s="116"/>
      <c r="G43" s="25"/>
      <c r="H43" s="43"/>
    </row>
    <row r="44" spans="2:8" x14ac:dyDescent="0.25">
      <c r="B44" s="51"/>
      <c r="C44" s="15"/>
      <c r="D44" s="22"/>
      <c r="E44" s="149"/>
      <c r="F44" s="116"/>
      <c r="G44" s="25"/>
      <c r="H44" s="43"/>
    </row>
    <row r="45" spans="2:8" x14ac:dyDescent="0.25">
      <c r="B45" s="99"/>
      <c r="C45" s="15"/>
      <c r="D45" s="22"/>
      <c r="E45" s="22"/>
      <c r="F45" s="116"/>
      <c r="G45" s="25"/>
      <c r="H45" s="43"/>
    </row>
    <row r="46" spans="2:8" x14ac:dyDescent="0.25">
      <c r="B46" s="65"/>
      <c r="C46" s="8"/>
      <c r="D46" s="39"/>
      <c r="E46" s="39"/>
      <c r="F46" s="116"/>
      <c r="G46" s="25"/>
      <c r="H46" s="43"/>
    </row>
    <row r="47" spans="2:8" x14ac:dyDescent="0.25">
      <c r="B47" s="51"/>
      <c r="C47" s="83"/>
      <c r="D47" s="39"/>
      <c r="E47" s="39"/>
      <c r="F47" s="116"/>
      <c r="G47" s="25"/>
      <c r="H47" s="43"/>
    </row>
    <row r="48" spans="2:8" x14ac:dyDescent="0.25">
      <c r="B48" s="51"/>
      <c r="C48" s="15"/>
      <c r="D48" s="22"/>
      <c r="E48" s="22"/>
      <c r="F48" s="116"/>
      <c r="G48" s="25"/>
      <c r="H48" s="43"/>
    </row>
    <row r="49" spans="2:8" x14ac:dyDescent="0.25">
      <c r="B49" s="51"/>
      <c r="C49" s="15"/>
      <c r="D49" s="22"/>
      <c r="E49" s="22"/>
      <c r="F49" s="116"/>
      <c r="G49" s="25" t="str">
        <f>IF(D49="","",E49*F49)</f>
        <v/>
      </c>
      <c r="H49" s="43"/>
    </row>
    <row r="50" spans="2:8" s="30" customFormat="1" ht="20.100000000000001" customHeight="1" x14ac:dyDescent="0.25">
      <c r="B50" s="72" t="str">
        <f>B10</f>
        <v>C1.2</v>
      </c>
      <c r="C50" s="32" t="s">
        <v>12</v>
      </c>
      <c r="D50" s="33"/>
      <c r="E50" s="34"/>
      <c r="F50" s="33"/>
      <c r="G50" s="35">
        <f>SUM(G9:G49)</f>
        <v>20000</v>
      </c>
      <c r="H50" s="36"/>
    </row>
    <row r="51" spans="2:8" x14ac:dyDescent="0.25">
      <c r="B51" s="309" t="str">
        <f>Client1</f>
        <v>Province of KwaZulu-Natal</v>
      </c>
      <c r="C51" s="309"/>
      <c r="D51" s="309"/>
      <c r="E51" s="307" t="str">
        <f>"Contract No. "&amp;ContractNo</f>
        <v>Contract No. ZNB01871/00000/00/PMC/INF/23/T</v>
      </c>
      <c r="F51" s="307"/>
      <c r="G51" s="307"/>
    </row>
    <row r="52" spans="2:8" x14ac:dyDescent="0.25">
      <c r="B52" s="309" t="str">
        <f>Client2</f>
        <v>Department of Transport</v>
      </c>
      <c r="C52" s="309"/>
      <c r="D52" s="309"/>
      <c r="E52" s="307"/>
      <c r="F52" s="307"/>
      <c r="G52" s="307"/>
    </row>
    <row r="53" spans="2:8" x14ac:dyDescent="0.25">
      <c r="B53" s="310"/>
      <c r="C53" s="310"/>
      <c r="D53" s="310"/>
      <c r="E53" s="308"/>
      <c r="F53" s="308"/>
      <c r="G53" s="308"/>
    </row>
    <row r="54" spans="2:8" x14ac:dyDescent="0.25">
      <c r="B54" s="318" t="s">
        <v>8</v>
      </c>
      <c r="C54" s="319"/>
      <c r="D54" s="319"/>
      <c r="E54" s="319"/>
      <c r="F54" s="319"/>
      <c r="G54" s="320" t="str">
        <f>G4</f>
        <v>CHAPTER C1.2</v>
      </c>
      <c r="H54" s="6"/>
    </row>
    <row r="55" spans="2:8" x14ac:dyDescent="0.25">
      <c r="B55" s="311" t="str">
        <f>ContractDescription</f>
        <v>THE UPGRADE OF MSUNDUZI RIVER BRIDGE (GRIMTHORPE AVE TO BISHOPSTOWE) DISTRICT ROAD D669 KM 2.54</v>
      </c>
      <c r="C55" s="312"/>
      <c r="D55" s="312"/>
      <c r="E55" s="312"/>
      <c r="F55" s="312"/>
      <c r="G55" s="321"/>
      <c r="H55" s="9"/>
    </row>
    <row r="56" spans="2:8" x14ac:dyDescent="0.25">
      <c r="B56" s="311"/>
      <c r="C56" s="312"/>
      <c r="D56" s="312"/>
      <c r="E56" s="312"/>
      <c r="F56" s="312"/>
      <c r="G56" s="321"/>
      <c r="H56" s="9"/>
    </row>
    <row r="57" spans="2:8" x14ac:dyDescent="0.25">
      <c r="B57" s="313"/>
      <c r="C57" s="314"/>
      <c r="D57" s="314"/>
      <c r="E57" s="314"/>
      <c r="F57" s="314"/>
      <c r="G57" s="322"/>
      <c r="H57" s="9"/>
    </row>
    <row r="58" spans="2:8" s="10" customFormat="1" ht="24.9" customHeight="1" x14ac:dyDescent="0.25">
      <c r="B58" s="66" t="s">
        <v>0</v>
      </c>
      <c r="C58" s="12" t="s">
        <v>1</v>
      </c>
      <c r="D58" s="12" t="s">
        <v>2</v>
      </c>
      <c r="E58" s="12" t="s">
        <v>3</v>
      </c>
      <c r="F58" s="12" t="s">
        <v>4</v>
      </c>
      <c r="G58" s="12" t="s">
        <v>5</v>
      </c>
      <c r="H58" s="13"/>
    </row>
    <row r="59" spans="2:8" s="30" customFormat="1" ht="20.100000000000001" customHeight="1" x14ac:dyDescent="0.25">
      <c r="B59" s="72"/>
      <c r="C59" s="32" t="s">
        <v>36</v>
      </c>
      <c r="D59" s="33"/>
      <c r="E59" s="34"/>
      <c r="F59" s="33"/>
      <c r="G59" s="35">
        <f>G50</f>
        <v>20000</v>
      </c>
      <c r="H59" s="36"/>
    </row>
    <row r="60" spans="2:8" x14ac:dyDescent="0.25">
      <c r="B60" s="67"/>
      <c r="C60" s="15"/>
      <c r="D60" s="22"/>
      <c r="E60" s="22"/>
      <c r="F60" s="40"/>
      <c r="G60" s="25" t="str">
        <f t="shared" ref="G60:G85" si="2">IF(D60="","",E60*F60)</f>
        <v/>
      </c>
      <c r="H60" s="43"/>
    </row>
    <row r="61" spans="2:8" x14ac:dyDescent="0.25">
      <c r="B61" s="65" t="s">
        <v>54</v>
      </c>
      <c r="C61" s="20" t="s">
        <v>55</v>
      </c>
      <c r="D61" s="22"/>
      <c r="E61" s="22"/>
      <c r="F61" s="40"/>
      <c r="G61" s="25" t="str">
        <f t="shared" ref="G61:G75" si="3">IF(D61="","",E61*F61)</f>
        <v/>
      </c>
      <c r="H61" s="43"/>
    </row>
    <row r="62" spans="2:8" x14ac:dyDescent="0.25">
      <c r="B62" s="51"/>
      <c r="C62" s="15"/>
      <c r="D62" s="22"/>
      <c r="E62" s="22"/>
      <c r="F62" s="40"/>
      <c r="G62" s="25" t="str">
        <f t="shared" si="3"/>
        <v/>
      </c>
      <c r="H62" s="43"/>
    </row>
    <row r="63" spans="2:8" x14ac:dyDescent="0.25">
      <c r="B63" s="51" t="s">
        <v>56</v>
      </c>
      <c r="C63" s="15" t="s">
        <v>57</v>
      </c>
      <c r="D63" s="22"/>
      <c r="E63" s="22"/>
      <c r="F63" s="40"/>
      <c r="G63" s="25" t="str">
        <f t="shared" si="3"/>
        <v/>
      </c>
      <c r="H63" s="43"/>
    </row>
    <row r="64" spans="2:8" x14ac:dyDescent="0.25">
      <c r="B64" s="51"/>
      <c r="C64" s="15"/>
      <c r="D64" s="22"/>
      <c r="E64" s="22"/>
      <c r="F64" s="40"/>
      <c r="G64" s="25" t="str">
        <f t="shared" si="3"/>
        <v/>
      </c>
      <c r="H64" s="43"/>
    </row>
    <row r="65" spans="2:8" x14ac:dyDescent="0.25">
      <c r="B65" s="51" t="s">
        <v>58</v>
      </c>
      <c r="C65" s="15" t="s">
        <v>59</v>
      </c>
      <c r="D65" s="22" t="s">
        <v>264</v>
      </c>
      <c r="E65" s="22">
        <v>40</v>
      </c>
      <c r="F65" s="40"/>
      <c r="G65" s="25">
        <f t="shared" si="3"/>
        <v>0</v>
      </c>
      <c r="H65" s="43"/>
    </row>
    <row r="66" spans="2:8" x14ac:dyDescent="0.25">
      <c r="B66" s="51"/>
      <c r="C66" s="15"/>
      <c r="D66" s="22"/>
      <c r="E66" s="22"/>
      <c r="F66" s="40"/>
      <c r="G66" s="25" t="str">
        <f t="shared" si="3"/>
        <v/>
      </c>
      <c r="H66" s="43"/>
    </row>
    <row r="67" spans="2:8" x14ac:dyDescent="0.25">
      <c r="B67" s="51" t="s">
        <v>60</v>
      </c>
      <c r="C67" s="15" t="s">
        <v>65</v>
      </c>
      <c r="D67" s="22" t="s">
        <v>264</v>
      </c>
      <c r="E67" s="22">
        <v>30</v>
      </c>
      <c r="F67" s="40"/>
      <c r="G67" s="25">
        <f t="shared" si="3"/>
        <v>0</v>
      </c>
      <c r="H67" s="43"/>
    </row>
    <row r="68" spans="2:8" x14ac:dyDescent="0.25">
      <c r="B68" s="51"/>
      <c r="C68" s="15"/>
      <c r="D68" s="22"/>
      <c r="E68" s="22"/>
      <c r="F68" s="40"/>
      <c r="G68" s="25" t="str">
        <f t="shared" si="3"/>
        <v/>
      </c>
      <c r="H68" s="43"/>
    </row>
    <row r="69" spans="2:8" x14ac:dyDescent="0.25">
      <c r="B69" s="51" t="s">
        <v>61</v>
      </c>
      <c r="C69" s="15" t="s">
        <v>66</v>
      </c>
      <c r="D69" s="22" t="s">
        <v>264</v>
      </c>
      <c r="E69" s="22">
        <v>10</v>
      </c>
      <c r="F69" s="40"/>
      <c r="G69" s="25">
        <f t="shared" si="3"/>
        <v>0</v>
      </c>
      <c r="H69" s="43"/>
    </row>
    <row r="70" spans="2:8" x14ac:dyDescent="0.25">
      <c r="B70" s="51"/>
      <c r="C70" s="15"/>
      <c r="D70" s="22"/>
      <c r="E70" s="22"/>
      <c r="F70" s="40"/>
      <c r="G70" s="25" t="str">
        <f t="shared" si="3"/>
        <v/>
      </c>
      <c r="H70" s="43"/>
    </row>
    <row r="71" spans="2:8" x14ac:dyDescent="0.25">
      <c r="B71" s="51" t="s">
        <v>62</v>
      </c>
      <c r="C71" s="15" t="s">
        <v>67</v>
      </c>
      <c r="D71" s="22" t="s">
        <v>264</v>
      </c>
      <c r="E71" s="22">
        <v>10</v>
      </c>
      <c r="F71" s="40"/>
      <c r="G71" s="25">
        <f t="shared" si="3"/>
        <v>0</v>
      </c>
      <c r="H71" s="43"/>
    </row>
    <row r="72" spans="2:8" x14ac:dyDescent="0.25">
      <c r="B72" s="51"/>
      <c r="C72" s="15"/>
      <c r="D72" s="22"/>
      <c r="E72" s="22"/>
      <c r="F72" s="40"/>
      <c r="G72" s="25" t="str">
        <f t="shared" si="3"/>
        <v/>
      </c>
      <c r="H72" s="43"/>
    </row>
    <row r="73" spans="2:8" x14ac:dyDescent="0.25">
      <c r="B73" s="51" t="s">
        <v>63</v>
      </c>
      <c r="C73" s="15" t="s">
        <v>68</v>
      </c>
      <c r="D73" s="22" t="s">
        <v>264</v>
      </c>
      <c r="E73" s="22">
        <v>10</v>
      </c>
      <c r="F73" s="40"/>
      <c r="G73" s="25">
        <f t="shared" si="3"/>
        <v>0</v>
      </c>
      <c r="H73" s="43"/>
    </row>
    <row r="74" spans="2:8" x14ac:dyDescent="0.25">
      <c r="B74" s="51"/>
      <c r="C74" s="15"/>
      <c r="D74" s="22"/>
      <c r="E74" s="22"/>
      <c r="F74" s="40"/>
      <c r="G74" s="25" t="str">
        <f t="shared" si="3"/>
        <v/>
      </c>
      <c r="H74" s="43"/>
    </row>
    <row r="75" spans="2:8" x14ac:dyDescent="0.25">
      <c r="B75" s="51" t="s">
        <v>64</v>
      </c>
      <c r="C75" s="15" t="s">
        <v>69</v>
      </c>
      <c r="D75" s="22" t="s">
        <v>264</v>
      </c>
      <c r="E75" s="22">
        <v>30</v>
      </c>
      <c r="F75" s="40"/>
      <c r="G75" s="25">
        <f t="shared" si="3"/>
        <v>0</v>
      </c>
      <c r="H75" s="43"/>
    </row>
    <row r="76" spans="2:8" x14ac:dyDescent="0.25">
      <c r="B76" s="51"/>
      <c r="C76" s="15"/>
      <c r="D76" s="22"/>
      <c r="E76" s="22"/>
      <c r="F76" s="40"/>
      <c r="G76" s="25" t="str">
        <f t="shared" si="2"/>
        <v/>
      </c>
      <c r="H76" s="43"/>
    </row>
    <row r="77" spans="2:8" ht="26.4" x14ac:dyDescent="0.25">
      <c r="B77" s="51" t="s">
        <v>70</v>
      </c>
      <c r="C77" s="15" t="s">
        <v>71</v>
      </c>
      <c r="D77" s="22"/>
      <c r="E77" s="22"/>
      <c r="F77" s="40"/>
      <c r="G77" s="25" t="str">
        <f t="shared" si="2"/>
        <v/>
      </c>
      <c r="H77" s="43"/>
    </row>
    <row r="78" spans="2:8" x14ac:dyDescent="0.25">
      <c r="B78" s="51"/>
      <c r="C78" s="15"/>
      <c r="D78" s="22"/>
      <c r="E78" s="22"/>
      <c r="F78" s="40"/>
      <c r="G78" s="25" t="str">
        <f t="shared" si="2"/>
        <v/>
      </c>
      <c r="H78" s="43"/>
    </row>
    <row r="79" spans="2:8" x14ac:dyDescent="0.25">
      <c r="B79" s="51" t="s">
        <v>58</v>
      </c>
      <c r="C79" s="15" t="s">
        <v>72</v>
      </c>
      <c r="D79" s="22" t="s">
        <v>264</v>
      </c>
      <c r="E79" s="22">
        <v>15</v>
      </c>
      <c r="F79" s="40"/>
      <c r="G79" s="25">
        <f t="shared" si="2"/>
        <v>0</v>
      </c>
      <c r="H79" s="43"/>
    </row>
    <row r="80" spans="2:8" x14ac:dyDescent="0.25">
      <c r="B80" s="51"/>
      <c r="C80" s="15"/>
      <c r="D80" s="22"/>
      <c r="E80" s="22"/>
      <c r="F80" s="40"/>
      <c r="G80" s="25" t="str">
        <f t="shared" si="2"/>
        <v/>
      </c>
      <c r="H80" s="43"/>
    </row>
    <row r="81" spans="2:8" x14ac:dyDescent="0.25">
      <c r="B81" s="51" t="s">
        <v>60</v>
      </c>
      <c r="C81" s="15" t="s">
        <v>73</v>
      </c>
      <c r="D81" s="22" t="s">
        <v>264</v>
      </c>
      <c r="E81" s="22">
        <v>15</v>
      </c>
      <c r="F81" s="40"/>
      <c r="G81" s="25">
        <f t="shared" si="2"/>
        <v>0</v>
      </c>
      <c r="H81" s="43"/>
    </row>
    <row r="82" spans="2:8" x14ac:dyDescent="0.25">
      <c r="B82" s="51"/>
      <c r="C82" s="15"/>
      <c r="D82" s="22"/>
      <c r="E82" s="22"/>
      <c r="F82" s="40"/>
      <c r="G82" s="25" t="str">
        <f t="shared" si="2"/>
        <v/>
      </c>
      <c r="H82" s="43"/>
    </row>
    <row r="83" spans="2:8" x14ac:dyDescent="0.25">
      <c r="B83" s="51" t="s">
        <v>61</v>
      </c>
      <c r="C83" s="15" t="s">
        <v>74</v>
      </c>
      <c r="D83" s="22" t="s">
        <v>264</v>
      </c>
      <c r="E83" s="22">
        <v>15</v>
      </c>
      <c r="F83" s="40"/>
      <c r="G83" s="25">
        <f t="shared" si="2"/>
        <v>0</v>
      </c>
      <c r="H83" s="43"/>
    </row>
    <row r="84" spans="2:8" x14ac:dyDescent="0.25">
      <c r="B84" s="51"/>
      <c r="C84" s="15"/>
      <c r="D84" s="22"/>
      <c r="E84" s="22"/>
      <c r="F84" s="40"/>
      <c r="G84" s="25" t="str">
        <f t="shared" si="2"/>
        <v/>
      </c>
      <c r="H84" s="43"/>
    </row>
    <row r="85" spans="2:8" x14ac:dyDescent="0.25">
      <c r="B85" s="51" t="s">
        <v>62</v>
      </c>
      <c r="C85" s="15" t="s">
        <v>75</v>
      </c>
      <c r="D85" s="22" t="s">
        <v>264</v>
      </c>
      <c r="E85" s="22">
        <v>15</v>
      </c>
      <c r="F85" s="40"/>
      <c r="G85" s="25">
        <f t="shared" si="2"/>
        <v>0</v>
      </c>
      <c r="H85" s="43"/>
    </row>
    <row r="86" spans="2:8" x14ac:dyDescent="0.25">
      <c r="B86" s="51"/>
      <c r="C86" s="15"/>
      <c r="D86" s="22"/>
      <c r="E86" s="22"/>
      <c r="F86" s="40"/>
      <c r="G86" s="25"/>
      <c r="H86" s="43"/>
    </row>
    <row r="87" spans="2:8" x14ac:dyDescent="0.25">
      <c r="B87" s="51" t="s">
        <v>63</v>
      </c>
      <c r="C87" s="15" t="s">
        <v>76</v>
      </c>
      <c r="D87" s="22" t="s">
        <v>264</v>
      </c>
      <c r="E87" s="22">
        <v>15</v>
      </c>
      <c r="F87" s="40"/>
      <c r="G87" s="25">
        <f t="shared" ref="G87:G91" si="4">IF(D87="","",E87*F87)</f>
        <v>0</v>
      </c>
      <c r="H87" s="43"/>
    </row>
    <row r="88" spans="2:8" x14ac:dyDescent="0.25">
      <c r="B88" s="51"/>
      <c r="C88" s="15"/>
      <c r="D88" s="22"/>
      <c r="E88" s="22"/>
      <c r="F88" s="40"/>
      <c r="G88" s="25" t="str">
        <f t="shared" si="4"/>
        <v/>
      </c>
      <c r="H88" s="43"/>
    </row>
    <row r="89" spans="2:8" x14ac:dyDescent="0.25">
      <c r="B89" s="51" t="s">
        <v>64</v>
      </c>
      <c r="C89" s="15" t="s">
        <v>77</v>
      </c>
      <c r="D89" s="22" t="s">
        <v>264</v>
      </c>
      <c r="E89" s="22">
        <v>50</v>
      </c>
      <c r="F89" s="40"/>
      <c r="G89" s="25">
        <f t="shared" si="4"/>
        <v>0</v>
      </c>
      <c r="H89" s="43"/>
    </row>
    <row r="90" spans="2:8" x14ac:dyDescent="0.25">
      <c r="B90" s="51"/>
      <c r="C90" s="15"/>
      <c r="D90" s="22"/>
      <c r="E90" s="22"/>
      <c r="F90" s="40"/>
      <c r="G90" s="25" t="str">
        <f t="shared" si="4"/>
        <v/>
      </c>
      <c r="H90" s="43"/>
    </row>
    <row r="91" spans="2:8" x14ac:dyDescent="0.25">
      <c r="B91" s="51" t="s">
        <v>78</v>
      </c>
      <c r="C91" s="15" t="s">
        <v>367</v>
      </c>
      <c r="D91" s="22" t="s">
        <v>264</v>
      </c>
      <c r="E91" s="22">
        <v>20</v>
      </c>
      <c r="F91" s="40"/>
      <c r="G91" s="25">
        <f t="shared" si="4"/>
        <v>0</v>
      </c>
      <c r="H91" s="43"/>
    </row>
    <row r="92" spans="2:8" x14ac:dyDescent="0.25">
      <c r="B92" s="51"/>
      <c r="C92" s="15"/>
      <c r="D92" s="22"/>
      <c r="E92" s="22"/>
      <c r="F92" s="40"/>
      <c r="G92" s="25"/>
      <c r="H92" s="43"/>
    </row>
    <row r="93" spans="2:8" x14ac:dyDescent="0.25">
      <c r="B93" s="51" t="s">
        <v>277</v>
      </c>
      <c r="C93" s="15" t="s">
        <v>368</v>
      </c>
      <c r="D93" s="22" t="s">
        <v>264</v>
      </c>
      <c r="E93" s="22">
        <v>50</v>
      </c>
      <c r="F93" s="40"/>
      <c r="G93" s="25">
        <f>IF(D93="","",E93*F93)</f>
        <v>0</v>
      </c>
      <c r="H93" s="43"/>
    </row>
    <row r="94" spans="2:8" x14ac:dyDescent="0.25">
      <c r="B94" s="51"/>
      <c r="C94" s="15"/>
      <c r="D94" s="22"/>
      <c r="E94" s="22"/>
      <c r="F94" s="40"/>
      <c r="G94" s="25"/>
      <c r="H94" s="43"/>
    </row>
    <row r="95" spans="2:8" x14ac:dyDescent="0.25">
      <c r="B95" s="67" t="s">
        <v>79</v>
      </c>
      <c r="C95" s="15" t="s">
        <v>80</v>
      </c>
      <c r="D95" s="22"/>
      <c r="E95" s="22"/>
      <c r="F95" s="40"/>
      <c r="G95" s="25" t="str">
        <f t="shared" ref="G95:G101" si="5">IF(D95="","",E95*F95)</f>
        <v/>
      </c>
      <c r="H95" s="43"/>
    </row>
    <row r="96" spans="2:8" x14ac:dyDescent="0.25">
      <c r="B96" s="67"/>
      <c r="C96" s="15"/>
      <c r="D96" s="22"/>
      <c r="E96" s="22"/>
      <c r="F96" s="40"/>
      <c r="G96" s="25" t="str">
        <f t="shared" si="5"/>
        <v/>
      </c>
      <c r="H96" s="43"/>
    </row>
    <row r="97" spans="2:8" x14ac:dyDescent="0.25">
      <c r="B97" s="67" t="s">
        <v>58</v>
      </c>
      <c r="C97" s="15" t="s">
        <v>81</v>
      </c>
      <c r="D97" s="22" t="s">
        <v>29</v>
      </c>
      <c r="E97" s="22">
        <v>1000</v>
      </c>
      <c r="F97" s="40"/>
      <c r="G97" s="25">
        <f t="shared" si="5"/>
        <v>0</v>
      </c>
      <c r="H97" s="43"/>
    </row>
    <row r="98" spans="2:8" x14ac:dyDescent="0.25">
      <c r="B98" s="67"/>
      <c r="C98" s="15"/>
      <c r="D98" s="22"/>
      <c r="E98" s="22"/>
      <c r="F98" s="40"/>
      <c r="G98" s="25" t="str">
        <f t="shared" si="5"/>
        <v/>
      </c>
      <c r="H98" s="43"/>
    </row>
    <row r="99" spans="2:8" x14ac:dyDescent="0.25">
      <c r="B99" s="67" t="s">
        <v>60</v>
      </c>
      <c r="C99" s="15" t="s">
        <v>82</v>
      </c>
      <c r="D99" s="22" t="s">
        <v>29</v>
      </c>
      <c r="E99" s="22">
        <v>1000</v>
      </c>
      <c r="F99" s="40"/>
      <c r="G99" s="25">
        <f t="shared" si="5"/>
        <v>0</v>
      </c>
      <c r="H99" s="43"/>
    </row>
    <row r="100" spans="2:8" x14ac:dyDescent="0.25">
      <c r="B100" s="67"/>
      <c r="C100" s="15"/>
      <c r="D100" s="22"/>
      <c r="E100" s="22"/>
      <c r="F100" s="40"/>
      <c r="G100" s="25" t="str">
        <f t="shared" si="5"/>
        <v/>
      </c>
      <c r="H100" s="43"/>
    </row>
    <row r="101" spans="2:8" x14ac:dyDescent="0.25">
      <c r="B101" s="67" t="s">
        <v>83</v>
      </c>
      <c r="C101" s="15" t="s">
        <v>84</v>
      </c>
      <c r="D101" s="22" t="s">
        <v>29</v>
      </c>
      <c r="E101" s="22">
        <v>1000</v>
      </c>
      <c r="F101" s="40"/>
      <c r="G101" s="25">
        <f t="shared" si="5"/>
        <v>0</v>
      </c>
      <c r="H101" s="43"/>
    </row>
    <row r="102" spans="2:8" x14ac:dyDescent="0.25">
      <c r="B102" s="51"/>
      <c r="C102" s="15"/>
      <c r="D102" s="22"/>
      <c r="E102" s="22"/>
      <c r="F102" s="40"/>
      <c r="G102" s="25"/>
      <c r="H102" s="43"/>
    </row>
    <row r="103" spans="2:8" x14ac:dyDescent="0.25">
      <c r="B103" s="67" t="s">
        <v>85</v>
      </c>
      <c r="C103" s="15" t="s">
        <v>86</v>
      </c>
      <c r="D103" s="22"/>
      <c r="E103" s="22"/>
      <c r="F103" s="40"/>
      <c r="G103" s="25" t="str">
        <f t="shared" ref="G103:G107" si="6">IF(D103="","",E103*F103)</f>
        <v/>
      </c>
      <c r="H103" s="43"/>
    </row>
    <row r="104" spans="2:8" x14ac:dyDescent="0.25">
      <c r="B104" s="67"/>
      <c r="C104" s="15"/>
      <c r="D104" s="22"/>
      <c r="E104" s="22"/>
      <c r="F104" s="40"/>
      <c r="G104" s="25" t="str">
        <f t="shared" si="6"/>
        <v/>
      </c>
      <c r="H104" s="43"/>
    </row>
    <row r="105" spans="2:8" x14ac:dyDescent="0.25">
      <c r="B105" s="67" t="s">
        <v>58</v>
      </c>
      <c r="C105" s="15" t="s">
        <v>87</v>
      </c>
      <c r="D105" s="22" t="s">
        <v>300</v>
      </c>
      <c r="E105" s="22">
        <v>50000</v>
      </c>
      <c r="F105" s="40">
        <v>1</v>
      </c>
      <c r="G105" s="25">
        <f t="shared" si="6"/>
        <v>50000</v>
      </c>
      <c r="H105" s="43"/>
    </row>
    <row r="106" spans="2:8" x14ac:dyDescent="0.25">
      <c r="B106" s="67"/>
      <c r="C106" s="15"/>
      <c r="D106" s="22"/>
      <c r="E106" s="22"/>
      <c r="F106" s="40"/>
      <c r="G106" s="25" t="str">
        <f t="shared" si="6"/>
        <v/>
      </c>
      <c r="H106" s="43"/>
    </row>
    <row r="107" spans="2:8" ht="26.4" x14ac:dyDescent="0.25">
      <c r="B107" s="67" t="s">
        <v>60</v>
      </c>
      <c r="C107" s="15" t="s">
        <v>88</v>
      </c>
      <c r="D107" s="22" t="s">
        <v>35</v>
      </c>
      <c r="E107" s="22">
        <f>E105</f>
        <v>50000</v>
      </c>
      <c r="F107" s="150"/>
      <c r="G107" s="25">
        <f t="shared" si="6"/>
        <v>0</v>
      </c>
      <c r="H107" s="43"/>
    </row>
    <row r="108" spans="2:8" x14ac:dyDescent="0.25">
      <c r="B108" s="67"/>
      <c r="C108" s="15"/>
      <c r="D108" s="22"/>
      <c r="E108" s="22"/>
      <c r="F108" s="150"/>
      <c r="G108" s="25"/>
      <c r="H108" s="43"/>
    </row>
    <row r="109" spans="2:8" x14ac:dyDescent="0.25">
      <c r="B109" s="167" t="s">
        <v>89</v>
      </c>
      <c r="C109" s="20" t="s">
        <v>90</v>
      </c>
      <c r="D109" s="22"/>
      <c r="E109" s="22"/>
      <c r="F109" s="40"/>
      <c r="G109" s="25" t="str">
        <f t="shared" ref="G109:G113" si="7">IF(D109="","",E109*F109)</f>
        <v/>
      </c>
      <c r="H109" s="43"/>
    </row>
    <row r="110" spans="2:8" x14ac:dyDescent="0.25">
      <c r="B110" s="67"/>
      <c r="C110" s="15"/>
      <c r="D110" s="22"/>
      <c r="E110" s="22"/>
      <c r="F110" s="40"/>
      <c r="G110" s="25" t="str">
        <f t="shared" si="7"/>
        <v/>
      </c>
      <c r="H110" s="43"/>
    </row>
    <row r="111" spans="2:8" ht="26.4" x14ac:dyDescent="0.25">
      <c r="B111" s="67" t="s">
        <v>91</v>
      </c>
      <c r="C111" s="15" t="s">
        <v>93</v>
      </c>
      <c r="D111" s="22" t="s">
        <v>300</v>
      </c>
      <c r="E111" s="22">
        <v>10000</v>
      </c>
      <c r="F111" s="40">
        <v>1</v>
      </c>
      <c r="G111" s="25">
        <f t="shared" si="7"/>
        <v>10000</v>
      </c>
      <c r="H111" s="43"/>
    </row>
    <row r="112" spans="2:8" x14ac:dyDescent="0.25">
      <c r="B112" s="67"/>
      <c r="C112" s="15"/>
      <c r="D112" s="22"/>
      <c r="E112" s="22"/>
      <c r="F112" s="40"/>
      <c r="G112" s="25" t="str">
        <f t="shared" si="7"/>
        <v/>
      </c>
      <c r="H112" s="43"/>
    </row>
    <row r="113" spans="2:8" ht="26.4" x14ac:dyDescent="0.25">
      <c r="B113" s="67" t="s">
        <v>92</v>
      </c>
      <c r="C113" s="15" t="s">
        <v>94</v>
      </c>
      <c r="D113" s="22" t="s">
        <v>35</v>
      </c>
      <c r="E113" s="22">
        <f>E111</f>
        <v>10000</v>
      </c>
      <c r="F113" s="150"/>
      <c r="G113" s="25">
        <f t="shared" si="7"/>
        <v>0</v>
      </c>
      <c r="H113" s="43"/>
    </row>
    <row r="114" spans="2:8" x14ac:dyDescent="0.25">
      <c r="B114" s="67"/>
      <c r="C114" s="15"/>
      <c r="D114" s="22"/>
      <c r="E114" s="22"/>
      <c r="F114" s="40"/>
      <c r="G114" s="25"/>
      <c r="H114" s="43"/>
    </row>
    <row r="115" spans="2:8" s="30" customFormat="1" ht="24.9" customHeight="1" x14ac:dyDescent="0.25">
      <c r="B115" s="31" t="str">
        <f>B10</f>
        <v>C1.2</v>
      </c>
      <c r="C115" s="32" t="s">
        <v>338</v>
      </c>
      <c r="D115" s="33"/>
      <c r="E115" s="34"/>
      <c r="F115" s="33"/>
      <c r="G115" s="35">
        <f>SUM(G59:G114)</f>
        <v>80000</v>
      </c>
      <c r="H115" s="36"/>
    </row>
  </sheetData>
  <mergeCells count="14">
    <mergeCell ref="B51:D51"/>
    <mergeCell ref="E51:G53"/>
    <mergeCell ref="B52:D52"/>
    <mergeCell ref="B53:D53"/>
    <mergeCell ref="B54:F54"/>
    <mergeCell ref="G54:G57"/>
    <mergeCell ref="B55:F57"/>
    <mergeCell ref="E1:G3"/>
    <mergeCell ref="B1:D1"/>
    <mergeCell ref="B2:D2"/>
    <mergeCell ref="B3:D3"/>
    <mergeCell ref="B5:F7"/>
    <mergeCell ref="G4:G7"/>
    <mergeCell ref="B4:F4"/>
  </mergeCells>
  <phoneticPr fontId="14" type="noConversion"/>
  <printOptions horizontalCentered="1"/>
  <pageMargins left="0.43307086614173229" right="0.31496062992125984" top="0.43307086614173229" bottom="0.62992125984251968" header="0.35433070866141736" footer="0.31496062992125984"/>
  <pageSetup paperSize="9" scale="81"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rowBreaks count="1" manualBreakCount="1">
    <brk id="5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Q75"/>
  <sheetViews>
    <sheetView view="pageBreakPreview" zoomScaleNormal="125" zoomScaleSheetLayoutView="100" zoomScalePageLayoutView="125" workbookViewId="0">
      <selection activeCell="L14" sqref="L14"/>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15.6640625" style="4" customWidth="1"/>
    <col min="6" max="6" width="15.6640625" style="1" customWidth="1"/>
    <col min="7" max="7" width="15.6640625" style="5" customWidth="1"/>
    <col min="8" max="8" width="0.88671875" style="5" customWidth="1"/>
    <col min="9" max="10" width="6.88671875" style="1"/>
    <col min="11" max="11" width="9" style="1" bestFit="1" customWidth="1"/>
    <col min="12" max="12" width="12.88671875" style="1" bestFit="1" customWidth="1"/>
    <col min="13" max="16" width="6.88671875" style="1"/>
    <col min="17" max="17" width="16.6640625" style="1" customWidth="1"/>
    <col min="18" max="16384" width="6.88671875" style="1"/>
  </cols>
  <sheetData>
    <row r="1" spans="2:17" x14ac:dyDescent="0.25">
      <c r="B1" s="2" t="str">
        <f>Client1</f>
        <v>Province of KwaZulu-Natal</v>
      </c>
      <c r="E1" s="323" t="str">
        <f>"Contract No. "&amp;ContractNo</f>
        <v>Contract No. ZNB01871/00000/00/PMC/INF/23/T</v>
      </c>
      <c r="F1" s="323"/>
      <c r="G1" s="323"/>
    </row>
    <row r="2" spans="2:17" x14ac:dyDescent="0.25">
      <c r="B2" s="77" t="str">
        <f>Client2</f>
        <v>Department of Transport</v>
      </c>
    </row>
    <row r="3" spans="2:17" x14ac:dyDescent="0.25">
      <c r="B3" s="69"/>
      <c r="C3" s="69"/>
      <c r="D3" s="70"/>
      <c r="E3" s="70"/>
      <c r="F3" s="71"/>
      <c r="G3" s="78"/>
    </row>
    <row r="4" spans="2:17" x14ac:dyDescent="0.25">
      <c r="B4" s="318" t="s">
        <v>8</v>
      </c>
      <c r="C4" s="319"/>
      <c r="D4" s="319"/>
      <c r="E4" s="319"/>
      <c r="F4" s="319"/>
      <c r="G4" s="315" t="str">
        <f>"CHAPTER "&amp;B10</f>
        <v>CHAPTER C1.3</v>
      </c>
      <c r="H4" s="6"/>
    </row>
    <row r="5" spans="2:17" ht="7.5" customHeight="1" x14ac:dyDescent="0.25">
      <c r="B5" s="311" t="str">
        <f>ContractDescription</f>
        <v>THE UPGRADE OF MSUNDUZI RIVER BRIDGE (GRIMTHORPE AVE TO BISHOPSTOWE) DISTRICT ROAD D669 KM 2.54</v>
      </c>
      <c r="C5" s="312"/>
      <c r="D5" s="312"/>
      <c r="E5" s="312"/>
      <c r="F5" s="312"/>
      <c r="G5" s="316"/>
      <c r="H5" s="9"/>
    </row>
    <row r="6" spans="2:17" ht="12.75" customHeight="1" x14ac:dyDescent="0.25">
      <c r="B6" s="311"/>
      <c r="C6" s="312"/>
      <c r="D6" s="312"/>
      <c r="E6" s="312"/>
      <c r="F6" s="312"/>
      <c r="G6" s="316"/>
      <c r="H6" s="9"/>
    </row>
    <row r="7" spans="2:17" ht="7.5" customHeight="1" x14ac:dyDescent="0.25">
      <c r="B7" s="313"/>
      <c r="C7" s="314"/>
      <c r="D7" s="314"/>
      <c r="E7" s="314"/>
      <c r="F7" s="314"/>
      <c r="G7" s="317"/>
      <c r="H7" s="9"/>
    </row>
    <row r="8" spans="2:17" s="10" customFormat="1" ht="24.9" customHeight="1" x14ac:dyDescent="0.25">
      <c r="B8" s="11" t="s">
        <v>0</v>
      </c>
      <c r="C8" s="12" t="s">
        <v>1</v>
      </c>
      <c r="D8" s="12" t="s">
        <v>2</v>
      </c>
      <c r="E8" s="12" t="s">
        <v>3</v>
      </c>
      <c r="F8" s="12" t="s">
        <v>4</v>
      </c>
      <c r="G8" s="12" t="s">
        <v>5</v>
      </c>
      <c r="H8" s="13"/>
    </row>
    <row r="9" spans="2:17" x14ac:dyDescent="0.25">
      <c r="B9" s="51"/>
      <c r="C9" s="15"/>
      <c r="D9" s="16"/>
      <c r="E9" s="16"/>
      <c r="F9" s="17"/>
      <c r="G9" s="18" t="str">
        <f t="shared" ref="G9:G14" si="0">IF(D9="","",E9*F9)</f>
        <v/>
      </c>
      <c r="H9" s="19"/>
    </row>
    <row r="10" spans="2:17" ht="26.4" x14ac:dyDescent="0.25">
      <c r="B10" s="65" t="s">
        <v>95</v>
      </c>
      <c r="C10" s="20" t="s">
        <v>96</v>
      </c>
      <c r="D10" s="22"/>
      <c r="E10" s="22"/>
      <c r="F10" s="42"/>
      <c r="G10" s="25" t="str">
        <f t="shared" si="0"/>
        <v/>
      </c>
      <c r="H10" s="43"/>
    </row>
    <row r="11" spans="2:17" x14ac:dyDescent="0.25">
      <c r="B11" s="51"/>
      <c r="C11" s="15"/>
      <c r="D11" s="22"/>
      <c r="E11" s="22"/>
      <c r="F11" s="42"/>
      <c r="G11" s="25" t="str">
        <f t="shared" si="0"/>
        <v/>
      </c>
      <c r="H11" s="43"/>
    </row>
    <row r="12" spans="2:17" x14ac:dyDescent="0.25">
      <c r="B12" s="65" t="s">
        <v>97</v>
      </c>
      <c r="C12" s="20" t="s">
        <v>98</v>
      </c>
      <c r="D12" s="22"/>
      <c r="E12" s="22"/>
      <c r="F12" s="42"/>
      <c r="G12" s="25" t="str">
        <f t="shared" si="0"/>
        <v/>
      </c>
      <c r="H12" s="43"/>
    </row>
    <row r="13" spans="2:17" x14ac:dyDescent="0.25">
      <c r="B13" s="51"/>
      <c r="C13" s="15"/>
      <c r="D13" s="22"/>
      <c r="E13" s="22"/>
      <c r="F13" s="42"/>
      <c r="G13" s="25" t="str">
        <f t="shared" si="0"/>
        <v/>
      </c>
      <c r="H13" s="43"/>
    </row>
    <row r="14" spans="2:17" x14ac:dyDescent="0.25">
      <c r="B14" s="51" t="s">
        <v>99</v>
      </c>
      <c r="C14" s="15" t="s">
        <v>101</v>
      </c>
      <c r="D14" s="22" t="s">
        <v>11</v>
      </c>
      <c r="E14" s="23">
        <v>1</v>
      </c>
      <c r="F14" s="154"/>
      <c r="G14" s="156">
        <f t="shared" si="0"/>
        <v>0</v>
      </c>
      <c r="H14" s="44"/>
      <c r="L14" s="155"/>
    </row>
    <row r="15" spans="2:17" x14ac:dyDescent="0.25">
      <c r="B15" s="51"/>
      <c r="C15" s="15"/>
      <c r="D15" s="22"/>
      <c r="E15" s="23"/>
      <c r="F15" s="154"/>
      <c r="G15" s="156"/>
      <c r="H15" s="44"/>
      <c r="Q15" s="155"/>
    </row>
    <row r="16" spans="2:17" x14ac:dyDescent="0.25">
      <c r="B16" s="51" t="s">
        <v>100</v>
      </c>
      <c r="C16" s="15" t="s">
        <v>102</v>
      </c>
      <c r="D16" s="22" t="s">
        <v>21</v>
      </c>
      <c r="E16" s="23">
        <v>18</v>
      </c>
      <c r="F16" s="154"/>
      <c r="G16" s="156">
        <f>IF(D16="","",E16*F16)</f>
        <v>0</v>
      </c>
      <c r="H16" s="44"/>
    </row>
    <row r="17" spans="2:12" x14ac:dyDescent="0.25">
      <c r="B17" s="51"/>
      <c r="C17" s="15"/>
      <c r="D17" s="22"/>
      <c r="E17" s="23"/>
      <c r="F17" s="42"/>
      <c r="G17" s="25" t="str">
        <f>IF(D17="","",E17*F17)</f>
        <v/>
      </c>
      <c r="H17" s="43"/>
    </row>
    <row r="18" spans="2:12" ht="15.6" x14ac:dyDescent="0.25">
      <c r="B18" s="65" t="s">
        <v>103</v>
      </c>
      <c r="C18" s="20" t="s">
        <v>104</v>
      </c>
      <c r="D18" s="22" t="s">
        <v>105</v>
      </c>
      <c r="E18" s="151">
        <v>7</v>
      </c>
      <c r="F18" s="113"/>
      <c r="G18" s="25">
        <f>IF(D18="","",E18*F18)</f>
        <v>0</v>
      </c>
      <c r="H18" s="43"/>
    </row>
    <row r="19" spans="2:12" x14ac:dyDescent="0.25">
      <c r="B19" s="51"/>
      <c r="C19" s="15"/>
      <c r="D19" s="22"/>
      <c r="E19" s="23"/>
      <c r="F19" s="42"/>
      <c r="G19" s="25" t="str">
        <f>IF(D19="","",E19*F19)</f>
        <v/>
      </c>
      <c r="H19" s="46"/>
    </row>
    <row r="20" spans="2:12" x14ac:dyDescent="0.25">
      <c r="B20" s="51"/>
      <c r="C20" s="15"/>
      <c r="D20" s="22"/>
      <c r="E20" s="22"/>
      <c r="F20" s="40"/>
      <c r="G20" s="25"/>
      <c r="H20" s="43"/>
      <c r="L20" s="160"/>
    </row>
    <row r="21" spans="2:12" x14ac:dyDescent="0.25">
      <c r="B21" s="51"/>
      <c r="C21" s="15"/>
      <c r="D21" s="22"/>
      <c r="E21" s="22"/>
      <c r="F21" s="40"/>
      <c r="G21" s="25"/>
      <c r="H21" s="43"/>
    </row>
    <row r="22" spans="2:12" x14ac:dyDescent="0.25">
      <c r="B22" s="51"/>
      <c r="C22" s="15"/>
      <c r="D22" s="22"/>
      <c r="E22" s="22"/>
      <c r="F22" s="40"/>
      <c r="G22" s="25"/>
      <c r="H22" s="43"/>
    </row>
    <row r="23" spans="2:12" x14ac:dyDescent="0.25">
      <c r="B23" s="51"/>
      <c r="C23" s="15"/>
      <c r="D23" s="22"/>
      <c r="E23" s="22"/>
      <c r="F23" s="40"/>
      <c r="G23" s="25"/>
      <c r="H23" s="43"/>
    </row>
    <row r="24" spans="2:12" x14ac:dyDescent="0.25">
      <c r="B24" s="51"/>
      <c r="C24" s="15"/>
      <c r="D24" s="22"/>
      <c r="E24" s="22"/>
      <c r="F24" s="40"/>
      <c r="G24" s="25"/>
      <c r="H24" s="43"/>
    </row>
    <row r="25" spans="2:12" x14ac:dyDescent="0.25">
      <c r="B25" s="51"/>
      <c r="C25" s="15"/>
      <c r="D25" s="22"/>
      <c r="E25" s="22"/>
      <c r="F25" s="40"/>
      <c r="G25" s="25"/>
      <c r="H25" s="43"/>
    </row>
    <row r="26" spans="2:12" x14ac:dyDescent="0.25">
      <c r="B26" s="51"/>
      <c r="C26" s="15"/>
      <c r="D26" s="22"/>
      <c r="E26" s="22"/>
      <c r="F26" s="40"/>
      <c r="G26" s="25"/>
      <c r="H26" s="43"/>
    </row>
    <row r="27" spans="2:12" x14ac:dyDescent="0.25">
      <c r="B27" s="51"/>
      <c r="C27" s="15"/>
      <c r="D27" s="22"/>
      <c r="E27" s="22"/>
      <c r="F27" s="40"/>
      <c r="G27" s="25"/>
      <c r="H27" s="43"/>
    </row>
    <row r="28" spans="2:12" x14ac:dyDescent="0.25">
      <c r="B28" s="51"/>
      <c r="C28" s="15"/>
      <c r="D28" s="22"/>
      <c r="E28" s="22"/>
      <c r="F28" s="40"/>
      <c r="G28" s="25"/>
      <c r="H28" s="43"/>
    </row>
    <row r="29" spans="2:12" x14ac:dyDescent="0.25">
      <c r="B29" s="51"/>
      <c r="C29" s="15"/>
      <c r="D29" s="22"/>
      <c r="E29" s="22"/>
      <c r="F29" s="40"/>
      <c r="G29" s="25"/>
      <c r="H29" s="43"/>
    </row>
    <row r="30" spans="2:12" x14ac:dyDescent="0.25">
      <c r="B30" s="51"/>
      <c r="C30" s="15"/>
      <c r="D30" s="22"/>
      <c r="E30" s="22"/>
      <c r="F30" s="40"/>
      <c r="G30" s="25"/>
      <c r="H30" s="43"/>
    </row>
    <row r="31" spans="2:12" x14ac:dyDescent="0.25">
      <c r="B31" s="51"/>
      <c r="C31" s="15"/>
      <c r="D31" s="22"/>
      <c r="E31" s="22"/>
      <c r="F31" s="40"/>
      <c r="G31" s="25"/>
      <c r="H31" s="43"/>
    </row>
    <row r="32" spans="2:12" x14ac:dyDescent="0.25">
      <c r="B32" s="51"/>
      <c r="C32" s="15"/>
      <c r="D32" s="22"/>
      <c r="E32" s="22"/>
      <c r="F32" s="40"/>
      <c r="G32" s="25"/>
      <c r="H32" s="43"/>
    </row>
    <row r="33" spans="2:8" x14ac:dyDescent="0.25">
      <c r="B33" s="51"/>
      <c r="C33" s="15"/>
      <c r="D33" s="22"/>
      <c r="E33" s="22"/>
      <c r="F33" s="40"/>
      <c r="G33" s="25"/>
      <c r="H33" s="43"/>
    </row>
    <row r="34" spans="2:8" x14ac:dyDescent="0.25">
      <c r="B34" s="51"/>
      <c r="C34" s="15"/>
      <c r="D34" s="22"/>
      <c r="E34" s="22"/>
      <c r="F34" s="40"/>
      <c r="G34" s="25"/>
      <c r="H34" s="43"/>
    </row>
    <row r="35" spans="2:8" x14ac:dyDescent="0.25">
      <c r="B35" s="51"/>
      <c r="C35" s="15"/>
      <c r="D35" s="22"/>
      <c r="E35" s="22"/>
      <c r="F35" s="40"/>
      <c r="G35" s="25"/>
      <c r="H35" s="43"/>
    </row>
    <row r="36" spans="2:8" x14ac:dyDescent="0.25">
      <c r="B36" s="51"/>
      <c r="C36" s="15"/>
      <c r="D36" s="22"/>
      <c r="E36" s="22"/>
      <c r="F36" s="40"/>
      <c r="G36" s="25"/>
      <c r="H36" s="43"/>
    </row>
    <row r="37" spans="2:8" x14ac:dyDescent="0.25">
      <c r="B37" s="51"/>
      <c r="C37" s="15"/>
      <c r="D37" s="22"/>
      <c r="E37" s="22"/>
      <c r="F37" s="40"/>
      <c r="G37" s="25"/>
      <c r="H37" s="43"/>
    </row>
    <row r="38" spans="2:8" x14ac:dyDescent="0.25">
      <c r="B38" s="51"/>
      <c r="C38" s="15"/>
      <c r="D38" s="22"/>
      <c r="E38" s="22"/>
      <c r="F38" s="40"/>
      <c r="G38" s="25"/>
      <c r="H38" s="43"/>
    </row>
    <row r="39" spans="2:8" x14ac:dyDescent="0.25">
      <c r="B39" s="51"/>
      <c r="C39" s="15"/>
      <c r="D39" s="22"/>
      <c r="E39" s="22"/>
      <c r="F39" s="40"/>
      <c r="G39" s="25"/>
      <c r="H39" s="43"/>
    </row>
    <row r="40" spans="2:8" x14ac:dyDescent="0.25">
      <c r="B40" s="51"/>
      <c r="C40" s="15"/>
      <c r="D40" s="22"/>
      <c r="E40" s="22"/>
      <c r="F40" s="40"/>
      <c r="G40" s="25"/>
      <c r="H40" s="43"/>
    </row>
    <row r="41" spans="2:8" x14ac:dyDescent="0.25">
      <c r="B41" s="51"/>
      <c r="C41" s="15"/>
      <c r="D41" s="22"/>
      <c r="E41" s="22"/>
      <c r="F41" s="40"/>
      <c r="G41" s="25"/>
      <c r="H41" s="43"/>
    </row>
    <row r="42" spans="2:8" x14ac:dyDescent="0.25">
      <c r="B42" s="51"/>
      <c r="C42" s="15"/>
      <c r="D42" s="22"/>
      <c r="E42" s="22"/>
      <c r="F42" s="40"/>
      <c r="G42" s="25"/>
      <c r="H42" s="43"/>
    </row>
    <row r="43" spans="2:8" x14ac:dyDescent="0.25">
      <c r="B43" s="51"/>
      <c r="C43" s="15"/>
      <c r="D43" s="22"/>
      <c r="E43" s="22"/>
      <c r="F43" s="40"/>
      <c r="G43" s="25"/>
      <c r="H43" s="43"/>
    </row>
    <row r="44" spans="2:8" x14ac:dyDescent="0.25">
      <c r="B44" s="51"/>
      <c r="C44" s="15"/>
      <c r="D44" s="22"/>
      <c r="E44" s="22"/>
      <c r="F44" s="40"/>
      <c r="G44" s="25"/>
      <c r="H44" s="43"/>
    </row>
    <row r="45" spans="2:8" x14ac:dyDescent="0.25">
      <c r="B45" s="51"/>
      <c r="C45" s="15"/>
      <c r="D45" s="22"/>
      <c r="E45" s="22"/>
      <c r="F45" s="40"/>
      <c r="G45" s="25"/>
      <c r="H45" s="43"/>
    </row>
    <row r="46" spans="2:8" x14ac:dyDescent="0.25">
      <c r="B46" s="51"/>
      <c r="C46" s="15"/>
      <c r="D46" s="22"/>
      <c r="E46" s="22"/>
      <c r="F46" s="40"/>
      <c r="G46" s="25"/>
      <c r="H46" s="43"/>
    </row>
    <row r="47" spans="2:8" x14ac:dyDescent="0.25">
      <c r="B47" s="51"/>
      <c r="C47" s="15"/>
      <c r="D47" s="22"/>
      <c r="E47" s="22"/>
      <c r="F47" s="40"/>
      <c r="G47" s="25"/>
      <c r="H47" s="43"/>
    </row>
    <row r="48" spans="2:8" x14ac:dyDescent="0.25">
      <c r="B48" s="51"/>
      <c r="C48" s="15"/>
      <c r="D48" s="22"/>
      <c r="E48" s="22"/>
      <c r="F48" s="40"/>
      <c r="G48" s="25"/>
      <c r="H48" s="43"/>
    </row>
    <row r="49" spans="2:8" x14ac:dyDescent="0.25">
      <c r="B49" s="51"/>
      <c r="C49" s="15"/>
      <c r="D49" s="22"/>
      <c r="E49" s="22"/>
      <c r="F49" s="40"/>
      <c r="G49" s="25"/>
      <c r="H49" s="43"/>
    </row>
    <row r="50" spans="2:8" x14ac:dyDescent="0.25">
      <c r="B50" s="51"/>
      <c r="C50" s="15"/>
      <c r="D50" s="22"/>
      <c r="E50" s="22"/>
      <c r="F50" s="40"/>
      <c r="G50" s="25"/>
      <c r="H50" s="43"/>
    </row>
    <row r="51" spans="2:8" x14ac:dyDescent="0.25">
      <c r="B51" s="51"/>
      <c r="C51" s="15"/>
      <c r="D51" s="22"/>
      <c r="E51" s="22"/>
      <c r="F51" s="40"/>
      <c r="G51" s="25"/>
      <c r="H51" s="43"/>
    </row>
    <row r="52" spans="2:8" x14ac:dyDescent="0.25">
      <c r="B52" s="51"/>
      <c r="C52" s="15"/>
      <c r="D52" s="22"/>
      <c r="E52" s="22"/>
      <c r="F52" s="40"/>
      <c r="G52" s="25"/>
      <c r="H52" s="43"/>
    </row>
    <row r="53" spans="2:8" x14ac:dyDescent="0.25">
      <c r="B53" s="51"/>
      <c r="C53" s="15"/>
      <c r="D53" s="22"/>
      <c r="E53" s="22"/>
      <c r="F53" s="40"/>
      <c r="G53" s="25"/>
      <c r="H53" s="43"/>
    </row>
    <row r="54" spans="2:8" x14ac:dyDescent="0.25">
      <c r="B54" s="51"/>
      <c r="C54" s="15"/>
      <c r="D54" s="22"/>
      <c r="E54" s="22"/>
      <c r="F54" s="40"/>
      <c r="G54" s="25"/>
      <c r="H54" s="43"/>
    </row>
    <row r="55" spans="2:8" x14ac:dyDescent="0.25">
      <c r="B55" s="51"/>
      <c r="C55" s="15"/>
      <c r="D55" s="22"/>
      <c r="E55" s="22"/>
      <c r="F55" s="40"/>
      <c r="G55" s="25"/>
      <c r="H55" s="43"/>
    </row>
    <row r="56" spans="2:8" x14ac:dyDescent="0.25">
      <c r="B56" s="51"/>
      <c r="C56" s="15"/>
      <c r="D56" s="22"/>
      <c r="E56" s="22"/>
      <c r="F56" s="40"/>
      <c r="G56" s="25"/>
      <c r="H56" s="43"/>
    </row>
    <row r="57" spans="2:8" x14ac:dyDescent="0.25">
      <c r="B57" s="51"/>
      <c r="C57" s="15"/>
      <c r="D57" s="22"/>
      <c r="E57" s="22"/>
      <c r="F57" s="40"/>
      <c r="G57" s="25"/>
      <c r="H57" s="43"/>
    </row>
    <row r="58" spans="2:8" x14ac:dyDescent="0.25">
      <c r="B58" s="51"/>
      <c r="C58" s="15"/>
      <c r="D58" s="22"/>
      <c r="E58" s="22"/>
      <c r="F58" s="40"/>
      <c r="G58" s="25"/>
      <c r="H58" s="43"/>
    </row>
    <row r="59" spans="2:8" x14ac:dyDescent="0.25">
      <c r="B59" s="51"/>
      <c r="C59" s="15"/>
      <c r="D59" s="22"/>
      <c r="E59" s="22"/>
      <c r="F59" s="40"/>
      <c r="G59" s="25"/>
      <c r="H59" s="43"/>
    </row>
    <row r="60" spans="2:8" x14ac:dyDescent="0.25">
      <c r="B60" s="51"/>
      <c r="C60" s="15"/>
      <c r="D60" s="22"/>
      <c r="E60" s="22"/>
      <c r="F60" s="40"/>
      <c r="G60" s="25"/>
      <c r="H60" s="43"/>
    </row>
    <row r="61" spans="2:8" x14ac:dyDescent="0.25">
      <c r="B61" s="51"/>
      <c r="C61" s="15"/>
      <c r="D61" s="22"/>
      <c r="E61" s="22"/>
      <c r="F61" s="40"/>
      <c r="G61" s="25"/>
      <c r="H61" s="43"/>
    </row>
    <row r="62" spans="2:8" x14ac:dyDescent="0.25">
      <c r="B62" s="51"/>
      <c r="C62" s="15"/>
      <c r="D62" s="22"/>
      <c r="E62" s="22"/>
      <c r="F62" s="40"/>
      <c r="G62" s="25"/>
      <c r="H62" s="43"/>
    </row>
    <row r="63" spans="2:8" x14ac:dyDescent="0.25">
      <c r="B63" s="51"/>
      <c r="C63" s="15"/>
      <c r="D63" s="22"/>
      <c r="E63" s="22"/>
      <c r="F63" s="40"/>
      <c r="G63" s="25"/>
      <c r="H63" s="43"/>
    </row>
    <row r="64" spans="2:8" x14ac:dyDescent="0.25">
      <c r="B64" s="51"/>
      <c r="C64" s="15"/>
      <c r="D64" s="22"/>
      <c r="E64" s="22"/>
      <c r="F64" s="40"/>
      <c r="G64" s="25"/>
      <c r="H64" s="43"/>
    </row>
    <row r="65" spans="2:8" x14ac:dyDescent="0.25">
      <c r="B65" s="51"/>
      <c r="C65" s="15"/>
      <c r="D65" s="22"/>
      <c r="E65" s="22"/>
      <c r="F65" s="40"/>
      <c r="G65" s="25"/>
      <c r="H65" s="43"/>
    </row>
    <row r="66" spans="2:8" x14ac:dyDescent="0.25">
      <c r="B66" s="51"/>
      <c r="C66" s="15"/>
      <c r="D66" s="22"/>
      <c r="E66" s="22"/>
      <c r="F66" s="40"/>
      <c r="G66" s="25"/>
      <c r="H66" s="43"/>
    </row>
    <row r="67" spans="2:8" x14ac:dyDescent="0.25">
      <c r="B67" s="51"/>
      <c r="C67" s="15"/>
      <c r="D67" s="22"/>
      <c r="E67" s="22"/>
      <c r="F67" s="40"/>
      <c r="G67" s="25"/>
      <c r="H67" s="43"/>
    </row>
    <row r="68" spans="2:8" x14ac:dyDescent="0.25">
      <c r="B68" s="51"/>
      <c r="C68" s="15"/>
      <c r="D68" s="22"/>
      <c r="E68" s="22"/>
      <c r="F68" s="40"/>
      <c r="G68" s="25"/>
      <c r="H68" s="43"/>
    </row>
    <row r="69" spans="2:8" x14ac:dyDescent="0.25">
      <c r="B69" s="51"/>
      <c r="C69" s="15"/>
      <c r="D69" s="22"/>
      <c r="E69" s="22"/>
      <c r="F69" s="40"/>
      <c r="G69" s="25"/>
      <c r="H69" s="43"/>
    </row>
    <row r="70" spans="2:8" x14ac:dyDescent="0.25">
      <c r="B70" s="51"/>
      <c r="C70" s="15"/>
      <c r="D70" s="22"/>
      <c r="E70" s="22"/>
      <c r="F70" s="40"/>
      <c r="G70" s="25"/>
      <c r="H70" s="43"/>
    </row>
    <row r="71" spans="2:8" x14ac:dyDescent="0.25">
      <c r="B71" s="51"/>
      <c r="C71" s="15"/>
      <c r="D71" s="22"/>
      <c r="E71" s="22"/>
      <c r="F71" s="40"/>
      <c r="G71" s="25"/>
      <c r="H71" s="43"/>
    </row>
    <row r="72" spans="2:8" x14ac:dyDescent="0.25">
      <c r="B72" s="51"/>
      <c r="C72" s="15"/>
      <c r="D72" s="22"/>
      <c r="E72" s="22"/>
      <c r="F72" s="40"/>
      <c r="G72" s="25"/>
      <c r="H72" s="43"/>
    </row>
    <row r="73" spans="2:8" x14ac:dyDescent="0.25">
      <c r="B73" s="51"/>
      <c r="C73" s="15"/>
      <c r="D73" s="22"/>
      <c r="E73" s="22"/>
      <c r="F73" s="40"/>
      <c r="G73" s="25"/>
      <c r="H73" s="43"/>
    </row>
    <row r="74" spans="2:8" x14ac:dyDescent="0.25">
      <c r="B74" s="51"/>
      <c r="C74" s="15"/>
      <c r="D74" s="22"/>
      <c r="E74" s="22"/>
      <c r="F74" s="40"/>
      <c r="G74" s="25"/>
      <c r="H74" s="43"/>
    </row>
    <row r="75" spans="2:8" s="30" customFormat="1" ht="24.9" customHeight="1" x14ac:dyDescent="0.25">
      <c r="B75" s="31" t="str">
        <f>B10</f>
        <v>C1.3</v>
      </c>
      <c r="C75" s="32" t="s">
        <v>339</v>
      </c>
      <c r="D75" s="33"/>
      <c r="E75" s="34"/>
      <c r="F75" s="33"/>
      <c r="G75" s="35">
        <f>SUM(G9:G74)</f>
        <v>0</v>
      </c>
      <c r="H75" s="36"/>
    </row>
  </sheetData>
  <mergeCells count="4">
    <mergeCell ref="E1:G1"/>
    <mergeCell ref="B5:F7"/>
    <mergeCell ref="G4:G7"/>
    <mergeCell ref="B4:F4"/>
  </mergeCells>
  <phoneticPr fontId="14"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M127"/>
  <sheetViews>
    <sheetView view="pageBreakPreview" topLeftCell="A100" zoomScale="70" zoomScaleNormal="100" zoomScaleSheetLayoutView="70" zoomScalePageLayoutView="125" workbookViewId="0">
      <selection activeCell="E103" sqref="E103"/>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15.6640625" style="4" customWidth="1"/>
    <col min="6" max="6" width="15.6640625" style="1" customWidth="1"/>
    <col min="7" max="7" width="15.6640625" style="5" customWidth="1"/>
    <col min="8" max="8" width="0.88671875" style="5" customWidth="1"/>
    <col min="9" max="12" width="6.88671875" style="1"/>
    <col min="13" max="13" width="13.33203125" style="1" bestFit="1" customWidth="1"/>
    <col min="14" max="16384" width="6.88671875" style="1"/>
  </cols>
  <sheetData>
    <row r="1" spans="2:8" x14ac:dyDescent="0.25">
      <c r="B1" s="2" t="str">
        <f>Client1</f>
        <v>Province of KwaZulu-Natal</v>
      </c>
      <c r="E1" s="323" t="str">
        <f>"Contract No. "&amp;ContractNo</f>
        <v>Contract No. ZNB01871/00000/00/PMC/INF/23/T</v>
      </c>
      <c r="F1" s="323"/>
      <c r="G1" s="323"/>
    </row>
    <row r="2" spans="2:8" x14ac:dyDescent="0.25">
      <c r="B2" s="77" t="str">
        <f>Client2</f>
        <v>Department of Transport</v>
      </c>
    </row>
    <row r="3" spans="2:8" x14ac:dyDescent="0.25">
      <c r="B3" s="69"/>
      <c r="C3" s="69"/>
      <c r="D3" s="70"/>
      <c r="E3" s="70"/>
      <c r="F3" s="71"/>
      <c r="G3" s="78"/>
    </row>
    <row r="4" spans="2:8" x14ac:dyDescent="0.25">
      <c r="B4" s="318" t="s">
        <v>8</v>
      </c>
      <c r="C4" s="319"/>
      <c r="D4" s="319"/>
      <c r="E4" s="319"/>
      <c r="F4" s="319"/>
      <c r="G4" s="315" t="str">
        <f>"CHAPTER "&amp;B10</f>
        <v>CHAPTER C1.4</v>
      </c>
      <c r="H4" s="6"/>
    </row>
    <row r="5" spans="2:8" ht="7.5" customHeight="1" x14ac:dyDescent="0.25">
      <c r="B5" s="311" t="str">
        <f>ContractDescription</f>
        <v>THE UPGRADE OF MSUNDUZI RIVER BRIDGE (GRIMTHORPE AVE TO BISHOPSTOWE) DISTRICT ROAD D669 KM 2.54</v>
      </c>
      <c r="C5" s="312"/>
      <c r="D5" s="312"/>
      <c r="E5" s="312"/>
      <c r="F5" s="312"/>
      <c r="G5" s="316"/>
      <c r="H5" s="9"/>
    </row>
    <row r="6" spans="2:8" ht="12.75" customHeight="1" x14ac:dyDescent="0.25">
      <c r="B6" s="311"/>
      <c r="C6" s="312"/>
      <c r="D6" s="312"/>
      <c r="E6" s="312"/>
      <c r="F6" s="312"/>
      <c r="G6" s="316"/>
      <c r="H6" s="9"/>
    </row>
    <row r="7" spans="2:8" ht="7.5" customHeight="1" x14ac:dyDescent="0.25">
      <c r="B7" s="313"/>
      <c r="C7" s="314"/>
      <c r="D7" s="314"/>
      <c r="E7" s="314"/>
      <c r="F7" s="314"/>
      <c r="G7" s="317"/>
      <c r="H7" s="9"/>
    </row>
    <row r="8" spans="2:8" s="10" customFormat="1" ht="24.9" customHeight="1" x14ac:dyDescent="0.25">
      <c r="B8" s="11" t="s">
        <v>0</v>
      </c>
      <c r="C8" s="12" t="s">
        <v>1</v>
      </c>
      <c r="D8" s="12" t="s">
        <v>2</v>
      </c>
      <c r="E8" s="12" t="s">
        <v>3</v>
      </c>
      <c r="F8" s="12" t="s">
        <v>4</v>
      </c>
      <c r="G8" s="12" t="s">
        <v>5</v>
      </c>
      <c r="H8" s="13"/>
    </row>
    <row r="9" spans="2:8" x14ac:dyDescent="0.25">
      <c r="B9" s="51"/>
      <c r="C9" s="15"/>
      <c r="D9" s="16"/>
      <c r="E9" s="16"/>
      <c r="F9" s="17"/>
      <c r="G9" s="25" t="str">
        <f t="shared" ref="G9:G18" si="0">IF(D9="","",E9*F9)</f>
        <v/>
      </c>
      <c r="H9" s="19"/>
    </row>
    <row r="10" spans="2:8" x14ac:dyDescent="0.25">
      <c r="B10" s="65" t="s">
        <v>106</v>
      </c>
      <c r="C10" s="20" t="s">
        <v>107</v>
      </c>
      <c r="D10" s="22"/>
      <c r="E10" s="22"/>
      <c r="F10" s="42"/>
      <c r="G10" s="25" t="str">
        <f t="shared" si="0"/>
        <v/>
      </c>
      <c r="H10" s="43"/>
    </row>
    <row r="11" spans="2:8" x14ac:dyDescent="0.25">
      <c r="B11" s="51"/>
      <c r="C11" s="15"/>
      <c r="D11" s="22"/>
      <c r="E11" s="22"/>
      <c r="F11" s="42"/>
      <c r="G11" s="25" t="str">
        <f t="shared" si="0"/>
        <v/>
      </c>
      <c r="H11" s="43"/>
    </row>
    <row r="12" spans="2:8" x14ac:dyDescent="0.25">
      <c r="B12" s="65" t="s">
        <v>108</v>
      </c>
      <c r="C12" s="20" t="s">
        <v>109</v>
      </c>
      <c r="D12" s="22"/>
      <c r="E12" s="22"/>
      <c r="F12" s="112"/>
      <c r="G12" s="25" t="str">
        <f t="shared" si="0"/>
        <v/>
      </c>
      <c r="H12" s="43"/>
    </row>
    <row r="13" spans="2:8" x14ac:dyDescent="0.25">
      <c r="B13" s="51"/>
      <c r="C13" s="15"/>
      <c r="D13" s="22"/>
      <c r="E13" s="22"/>
      <c r="F13" s="115"/>
      <c r="G13" s="25" t="str">
        <f t="shared" si="0"/>
        <v/>
      </c>
      <c r="H13" s="43"/>
    </row>
    <row r="14" spans="2:8" ht="15.6" x14ac:dyDescent="0.25">
      <c r="B14" s="51" t="s">
        <v>110</v>
      </c>
      <c r="C14" s="15" t="s">
        <v>114</v>
      </c>
      <c r="D14" s="22" t="s">
        <v>105</v>
      </c>
      <c r="E14" s="151">
        <v>35</v>
      </c>
      <c r="F14" s="116"/>
      <c r="G14" s="25">
        <f t="shared" si="0"/>
        <v>0</v>
      </c>
      <c r="H14" s="44"/>
    </row>
    <row r="15" spans="2:8" x14ac:dyDescent="0.25">
      <c r="B15" s="51"/>
      <c r="C15" s="15"/>
      <c r="D15" s="22"/>
      <c r="E15" s="151"/>
      <c r="F15" s="116"/>
      <c r="G15" s="25" t="str">
        <f t="shared" si="0"/>
        <v/>
      </c>
      <c r="H15" s="44"/>
    </row>
    <row r="16" spans="2:8" s="105" customFormat="1" x14ac:dyDescent="0.25">
      <c r="B16" s="51" t="s">
        <v>111</v>
      </c>
      <c r="C16" s="15" t="s">
        <v>115</v>
      </c>
      <c r="D16" s="22" t="s">
        <v>53</v>
      </c>
      <c r="E16" s="151">
        <v>2</v>
      </c>
      <c r="F16" s="115"/>
      <c r="G16" s="25">
        <f t="shared" si="0"/>
        <v>0</v>
      </c>
      <c r="H16" s="107"/>
    </row>
    <row r="17" spans="2:8" x14ac:dyDescent="0.25">
      <c r="B17" s="51"/>
      <c r="C17" s="15"/>
      <c r="D17" s="22"/>
      <c r="E17" s="23"/>
      <c r="F17" s="115"/>
      <c r="G17" s="25" t="str">
        <f t="shared" si="0"/>
        <v/>
      </c>
      <c r="H17" s="44"/>
    </row>
    <row r="18" spans="2:8" x14ac:dyDescent="0.25">
      <c r="B18" s="51" t="s">
        <v>112</v>
      </c>
      <c r="C18" s="15" t="s">
        <v>116</v>
      </c>
      <c r="D18" s="22" t="s">
        <v>53</v>
      </c>
      <c r="E18" s="23">
        <v>4</v>
      </c>
      <c r="F18" s="118"/>
      <c r="G18" s="25">
        <f t="shared" si="0"/>
        <v>0</v>
      </c>
      <c r="H18" s="44"/>
    </row>
    <row r="19" spans="2:8" x14ac:dyDescent="0.25">
      <c r="B19" s="51"/>
      <c r="C19" s="15"/>
      <c r="D19" s="22"/>
      <c r="E19" s="23"/>
      <c r="F19" s="116"/>
      <c r="G19" s="25"/>
      <c r="H19" s="44"/>
    </row>
    <row r="20" spans="2:8" ht="79.2" x14ac:dyDescent="0.25">
      <c r="B20" s="51" t="s">
        <v>113</v>
      </c>
      <c r="C20" s="15" t="s">
        <v>387</v>
      </c>
      <c r="D20" s="22" t="s">
        <v>53</v>
      </c>
      <c r="E20" s="23">
        <v>1</v>
      </c>
      <c r="F20" s="116"/>
      <c r="G20" s="25">
        <f>IF(D20="","",E20*F20)</f>
        <v>0</v>
      </c>
      <c r="H20" s="43"/>
    </row>
    <row r="21" spans="2:8" x14ac:dyDescent="0.25">
      <c r="B21" s="51"/>
      <c r="C21" s="15"/>
      <c r="D21" s="22"/>
      <c r="E21" s="23"/>
      <c r="F21" s="115"/>
      <c r="G21" s="25"/>
      <c r="H21" s="43"/>
    </row>
    <row r="22" spans="2:8" s="105" customFormat="1" x14ac:dyDescent="0.25">
      <c r="B22" s="65" t="s">
        <v>117</v>
      </c>
      <c r="C22" s="20" t="s">
        <v>118</v>
      </c>
      <c r="D22" s="100"/>
      <c r="E22" s="101"/>
      <c r="F22" s="119"/>
      <c r="G22" s="102"/>
      <c r="H22" s="106"/>
    </row>
    <row r="23" spans="2:8" x14ac:dyDescent="0.25">
      <c r="B23" s="51"/>
      <c r="C23" s="15"/>
      <c r="D23" s="22"/>
      <c r="E23" s="23"/>
      <c r="F23" s="117"/>
      <c r="G23" s="25" t="str">
        <f>IF(D23="","",E23*F23)</f>
        <v/>
      </c>
      <c r="H23" s="43"/>
    </row>
    <row r="24" spans="2:8" ht="15.6" x14ac:dyDescent="0.25">
      <c r="B24" s="51" t="s">
        <v>119</v>
      </c>
      <c r="C24" s="15" t="s">
        <v>120</v>
      </c>
      <c r="D24" s="22" t="s">
        <v>105</v>
      </c>
      <c r="E24" s="22">
        <v>10</v>
      </c>
      <c r="F24" s="114"/>
      <c r="G24" s="25">
        <f>IF(D24="","",E24*F24)</f>
        <v>0</v>
      </c>
      <c r="H24" s="46"/>
    </row>
    <row r="25" spans="2:8" x14ac:dyDescent="0.25">
      <c r="B25" s="51"/>
      <c r="C25" s="15"/>
      <c r="D25" s="22"/>
      <c r="E25" s="23"/>
      <c r="F25" s="115"/>
      <c r="G25" s="25"/>
      <c r="H25" s="46"/>
    </row>
    <row r="26" spans="2:8" x14ac:dyDescent="0.25">
      <c r="B26" s="65" t="s">
        <v>121</v>
      </c>
      <c r="C26" s="20" t="s">
        <v>122</v>
      </c>
      <c r="D26" s="22"/>
      <c r="E26" s="22"/>
      <c r="F26" s="40"/>
      <c r="G26" s="25" t="str">
        <f t="shared" ref="G26:G32" si="1">IF(D26="","",E26*F26)</f>
        <v/>
      </c>
    </row>
    <row r="27" spans="2:8" x14ac:dyDescent="0.25">
      <c r="B27" s="51"/>
      <c r="C27" s="15"/>
      <c r="D27" s="22"/>
      <c r="E27" s="22"/>
      <c r="F27" s="40"/>
      <c r="G27" s="25" t="str">
        <f t="shared" si="1"/>
        <v/>
      </c>
    </row>
    <row r="28" spans="2:8" x14ac:dyDescent="0.25">
      <c r="B28" s="51" t="s">
        <v>123</v>
      </c>
      <c r="C28" s="15" t="s">
        <v>124</v>
      </c>
      <c r="D28" s="22" t="s">
        <v>53</v>
      </c>
      <c r="E28" s="22">
        <v>3</v>
      </c>
      <c r="F28" s="40"/>
      <c r="G28" s="25">
        <f t="shared" si="1"/>
        <v>0</v>
      </c>
    </row>
    <row r="29" spans="2:8" x14ac:dyDescent="0.25">
      <c r="B29" s="51"/>
      <c r="C29" s="15"/>
      <c r="D29" s="22"/>
      <c r="E29" s="22"/>
      <c r="F29" s="40"/>
      <c r="G29" s="25" t="str">
        <f t="shared" si="1"/>
        <v/>
      </c>
    </row>
    <row r="30" spans="2:8" x14ac:dyDescent="0.25">
      <c r="B30" s="51" t="s">
        <v>132</v>
      </c>
      <c r="C30" s="15" t="s">
        <v>125</v>
      </c>
      <c r="D30" s="22" t="s">
        <v>53</v>
      </c>
      <c r="E30" s="22">
        <v>6</v>
      </c>
      <c r="F30" s="40"/>
      <c r="G30" s="25">
        <f t="shared" si="1"/>
        <v>0</v>
      </c>
    </row>
    <row r="31" spans="2:8" x14ac:dyDescent="0.25">
      <c r="B31" s="51"/>
      <c r="C31" s="15"/>
      <c r="D31" s="22"/>
      <c r="E31" s="22"/>
      <c r="F31" s="40"/>
      <c r="G31" s="25" t="str">
        <f t="shared" si="1"/>
        <v/>
      </c>
    </row>
    <row r="32" spans="2:8" x14ac:dyDescent="0.25">
      <c r="B32" s="51" t="s">
        <v>133</v>
      </c>
      <c r="C32" s="15" t="s">
        <v>126</v>
      </c>
      <c r="D32" s="22" t="s">
        <v>53</v>
      </c>
      <c r="E32" s="22">
        <v>1</v>
      </c>
      <c r="F32" s="40"/>
      <c r="G32" s="25">
        <f t="shared" si="1"/>
        <v>0</v>
      </c>
      <c r="H32" s="43"/>
    </row>
    <row r="33" spans="2:8" x14ac:dyDescent="0.25">
      <c r="B33" s="99"/>
      <c r="C33" s="103"/>
      <c r="D33" s="100"/>
      <c r="E33" s="101"/>
      <c r="F33" s="120"/>
      <c r="G33" s="102"/>
      <c r="H33" s="43"/>
    </row>
    <row r="34" spans="2:8" ht="26.4" x14ac:dyDescent="0.25">
      <c r="B34" s="51" t="s">
        <v>134</v>
      </c>
      <c r="C34" s="15" t="s">
        <v>127</v>
      </c>
      <c r="D34" s="22" t="s">
        <v>53</v>
      </c>
      <c r="E34" s="22">
        <v>3</v>
      </c>
      <c r="F34" s="49"/>
      <c r="G34" s="25">
        <f t="shared" ref="G34:G56" si="2">IF(D34="","",E34*F34)</f>
        <v>0</v>
      </c>
      <c r="H34" s="43"/>
    </row>
    <row r="35" spans="2:8" x14ac:dyDescent="0.25">
      <c r="B35" s="51"/>
      <c r="C35" s="15"/>
      <c r="D35" s="22"/>
      <c r="E35" s="22"/>
      <c r="F35" s="49"/>
      <c r="G35" s="25" t="str">
        <f t="shared" si="2"/>
        <v/>
      </c>
      <c r="H35" s="44"/>
    </row>
    <row r="36" spans="2:8" x14ac:dyDescent="0.25">
      <c r="B36" s="51" t="s">
        <v>135</v>
      </c>
      <c r="C36" s="15" t="s">
        <v>128</v>
      </c>
      <c r="D36" s="22" t="s">
        <v>53</v>
      </c>
      <c r="E36" s="22">
        <v>1</v>
      </c>
      <c r="F36" s="40"/>
      <c r="G36" s="25">
        <f t="shared" si="2"/>
        <v>0</v>
      </c>
      <c r="H36" s="19"/>
    </row>
    <row r="37" spans="2:8" s="38" customFormat="1" x14ac:dyDescent="0.25">
      <c r="B37" s="51"/>
      <c r="C37" s="15"/>
      <c r="D37" s="22"/>
      <c r="E37" s="22"/>
      <c r="F37" s="40"/>
      <c r="G37" s="25" t="str">
        <f t="shared" si="2"/>
        <v/>
      </c>
      <c r="H37" s="19"/>
    </row>
    <row r="38" spans="2:8" x14ac:dyDescent="0.25">
      <c r="B38" s="51" t="s">
        <v>136</v>
      </c>
      <c r="C38" s="15" t="s">
        <v>129</v>
      </c>
      <c r="D38" s="22" t="s">
        <v>53</v>
      </c>
      <c r="E38" s="22">
        <v>1</v>
      </c>
      <c r="F38" s="40"/>
      <c r="G38" s="25">
        <f t="shared" si="2"/>
        <v>0</v>
      </c>
      <c r="H38" s="44"/>
    </row>
    <row r="39" spans="2:8" x14ac:dyDescent="0.25">
      <c r="B39" s="51"/>
      <c r="C39" s="15"/>
      <c r="D39" s="22"/>
      <c r="E39" s="22"/>
      <c r="F39" s="40"/>
      <c r="G39" s="25" t="str">
        <f t="shared" si="2"/>
        <v/>
      </c>
      <c r="H39" s="44"/>
    </row>
    <row r="40" spans="2:8" x14ac:dyDescent="0.25">
      <c r="B40" s="51" t="s">
        <v>137</v>
      </c>
      <c r="C40" s="15" t="s">
        <v>130</v>
      </c>
      <c r="D40" s="22" t="s">
        <v>53</v>
      </c>
      <c r="E40" s="22">
        <v>2</v>
      </c>
      <c r="F40" s="40"/>
      <c r="G40" s="25">
        <f t="shared" si="2"/>
        <v>0</v>
      </c>
      <c r="H40" s="44"/>
    </row>
    <row r="41" spans="2:8" x14ac:dyDescent="0.25">
      <c r="B41" s="51"/>
      <c r="C41" s="28"/>
      <c r="D41" s="22"/>
      <c r="E41" s="22"/>
      <c r="F41" s="40"/>
      <c r="G41" s="25" t="str">
        <f t="shared" si="2"/>
        <v/>
      </c>
      <c r="H41" s="44"/>
    </row>
    <row r="42" spans="2:8" x14ac:dyDescent="0.25">
      <c r="B42" s="51" t="s">
        <v>138</v>
      </c>
      <c r="C42" s="28" t="s">
        <v>131</v>
      </c>
      <c r="D42" s="22" t="s">
        <v>53</v>
      </c>
      <c r="E42" s="22">
        <v>2</v>
      </c>
      <c r="F42" s="40"/>
      <c r="G42" s="25">
        <f t="shared" si="2"/>
        <v>0</v>
      </c>
      <c r="H42" s="43"/>
    </row>
    <row r="43" spans="2:8" x14ac:dyDescent="0.25">
      <c r="B43" s="51"/>
      <c r="C43" s="28"/>
      <c r="D43" s="22"/>
      <c r="E43" s="22"/>
      <c r="F43" s="40"/>
      <c r="G43" s="25" t="str">
        <f t="shared" si="2"/>
        <v/>
      </c>
      <c r="H43" s="43"/>
    </row>
    <row r="44" spans="2:8" s="105" customFormat="1" x14ac:dyDescent="0.25">
      <c r="B44" s="51" t="s">
        <v>139</v>
      </c>
      <c r="C44" s="28" t="s">
        <v>146</v>
      </c>
      <c r="D44" s="22" t="s">
        <v>53</v>
      </c>
      <c r="E44" s="39">
        <v>1</v>
      </c>
      <c r="F44" s="40"/>
      <c r="G44" s="25">
        <f t="shared" si="2"/>
        <v>0</v>
      </c>
      <c r="H44" s="106"/>
    </row>
    <row r="45" spans="2:8" s="105" customFormat="1" x14ac:dyDescent="0.25">
      <c r="B45" s="51"/>
      <c r="C45" s="28"/>
      <c r="D45" s="22"/>
      <c r="E45" s="39"/>
      <c r="F45" s="40"/>
      <c r="G45" s="25" t="str">
        <f t="shared" si="2"/>
        <v/>
      </c>
      <c r="H45" s="106"/>
    </row>
    <row r="46" spans="2:8" s="105" customFormat="1" x14ac:dyDescent="0.25">
      <c r="B46" s="51" t="s">
        <v>140</v>
      </c>
      <c r="C46" s="15" t="s">
        <v>147</v>
      </c>
      <c r="D46" s="22" t="s">
        <v>53</v>
      </c>
      <c r="E46" s="22">
        <v>10</v>
      </c>
      <c r="F46" s="40"/>
      <c r="G46" s="25">
        <f t="shared" si="2"/>
        <v>0</v>
      </c>
      <c r="H46" s="106"/>
    </row>
    <row r="47" spans="2:8" x14ac:dyDescent="0.25">
      <c r="B47" s="51"/>
      <c r="C47" s="28"/>
      <c r="D47" s="22"/>
      <c r="E47" s="22"/>
      <c r="F47" s="40"/>
      <c r="G47" s="25" t="str">
        <f t="shared" si="2"/>
        <v/>
      </c>
      <c r="H47" s="43"/>
    </row>
    <row r="48" spans="2:8" x14ac:dyDescent="0.25">
      <c r="B48" s="51" t="s">
        <v>141</v>
      </c>
      <c r="C48" s="28" t="s">
        <v>392</v>
      </c>
      <c r="D48" s="22" t="s">
        <v>53</v>
      </c>
      <c r="E48" s="39">
        <v>4</v>
      </c>
      <c r="F48" s="40"/>
      <c r="G48" s="25">
        <f t="shared" si="2"/>
        <v>0</v>
      </c>
      <c r="H48" s="43"/>
    </row>
    <row r="49" spans="2:8" x14ac:dyDescent="0.25">
      <c r="B49" s="51"/>
      <c r="C49" s="28"/>
      <c r="D49" s="22"/>
      <c r="E49" s="39"/>
      <c r="F49" s="40"/>
      <c r="G49" s="25" t="str">
        <f t="shared" si="2"/>
        <v/>
      </c>
      <c r="H49" s="43"/>
    </row>
    <row r="50" spans="2:8" x14ac:dyDescent="0.25">
      <c r="B50" s="51" t="s">
        <v>142</v>
      </c>
      <c r="C50" s="27" t="s">
        <v>148</v>
      </c>
      <c r="D50" s="22" t="s">
        <v>53</v>
      </c>
      <c r="E50" s="39">
        <v>10</v>
      </c>
      <c r="F50" s="40"/>
      <c r="G50" s="25">
        <f t="shared" si="2"/>
        <v>0</v>
      </c>
      <c r="H50" s="43"/>
    </row>
    <row r="51" spans="2:8" x14ac:dyDescent="0.25">
      <c r="B51" s="51"/>
      <c r="C51" s="27"/>
      <c r="D51" s="22"/>
      <c r="E51" s="39"/>
      <c r="F51" s="40"/>
      <c r="G51" s="25" t="str">
        <f t="shared" si="2"/>
        <v/>
      </c>
      <c r="H51" s="43"/>
    </row>
    <row r="52" spans="2:8" x14ac:dyDescent="0.25">
      <c r="B52" s="51" t="s">
        <v>143</v>
      </c>
      <c r="C52" s="15" t="s">
        <v>149</v>
      </c>
      <c r="D52" s="22" t="s">
        <v>53</v>
      </c>
      <c r="E52" s="22">
        <v>10</v>
      </c>
      <c r="F52" s="40"/>
      <c r="G52" s="25">
        <f t="shared" si="2"/>
        <v>0</v>
      </c>
      <c r="H52" s="43"/>
    </row>
    <row r="53" spans="2:8" x14ac:dyDescent="0.25">
      <c r="B53" s="51"/>
      <c r="C53" s="15"/>
      <c r="D53" s="22"/>
      <c r="E53" s="22"/>
      <c r="F53" s="40"/>
      <c r="G53" s="25" t="str">
        <f t="shared" si="2"/>
        <v/>
      </c>
      <c r="H53" s="43"/>
    </row>
    <row r="54" spans="2:8" x14ac:dyDescent="0.25">
      <c r="B54" s="51" t="s">
        <v>144</v>
      </c>
      <c r="C54" s="15" t="s">
        <v>150</v>
      </c>
      <c r="D54" s="22" t="s">
        <v>53</v>
      </c>
      <c r="E54" s="22">
        <v>10</v>
      </c>
      <c r="F54" s="40"/>
      <c r="G54" s="25">
        <f t="shared" si="2"/>
        <v>0</v>
      </c>
      <c r="H54" s="43"/>
    </row>
    <row r="55" spans="2:8" x14ac:dyDescent="0.25">
      <c r="B55" s="51"/>
      <c r="C55" s="15"/>
      <c r="D55" s="22"/>
      <c r="E55" s="22"/>
      <c r="F55" s="40"/>
      <c r="G55" s="25" t="str">
        <f t="shared" si="2"/>
        <v/>
      </c>
      <c r="H55" s="43"/>
    </row>
    <row r="56" spans="2:8" x14ac:dyDescent="0.25">
      <c r="B56" s="51" t="s">
        <v>145</v>
      </c>
      <c r="C56" s="15" t="s">
        <v>151</v>
      </c>
      <c r="D56" s="22" t="s">
        <v>53</v>
      </c>
      <c r="E56" s="22">
        <v>10</v>
      </c>
      <c r="F56" s="40"/>
      <c r="G56" s="25">
        <f t="shared" si="2"/>
        <v>0</v>
      </c>
      <c r="H56" s="43"/>
    </row>
    <row r="57" spans="2:8" x14ac:dyDescent="0.25">
      <c r="B57" s="51"/>
      <c r="C57" s="15"/>
      <c r="D57" s="22"/>
      <c r="E57" s="22"/>
      <c r="F57" s="114"/>
      <c r="G57" s="25"/>
      <c r="H57" s="43"/>
    </row>
    <row r="58" spans="2:8" ht="14.25" customHeight="1" x14ac:dyDescent="0.25">
      <c r="B58" s="51" t="s">
        <v>152</v>
      </c>
      <c r="C58" s="15" t="s">
        <v>161</v>
      </c>
      <c r="D58" s="22" t="s">
        <v>53</v>
      </c>
      <c r="E58" s="22">
        <v>5</v>
      </c>
      <c r="F58" s="40"/>
      <c r="G58" s="25">
        <f>IF(D58="","",E58*F58)</f>
        <v>0</v>
      </c>
      <c r="H58" s="43"/>
    </row>
    <row r="59" spans="2:8" ht="14.25" customHeight="1" x14ac:dyDescent="0.25">
      <c r="B59" s="51"/>
      <c r="C59" s="15"/>
      <c r="D59" s="22"/>
      <c r="E59" s="22"/>
      <c r="F59" s="40"/>
      <c r="G59" s="25" t="str">
        <f>IF(D59="","",E59*F59)</f>
        <v/>
      </c>
      <c r="H59" s="43"/>
    </row>
    <row r="60" spans="2:8" ht="14.25" customHeight="1" x14ac:dyDescent="0.25">
      <c r="B60" s="51" t="s">
        <v>153</v>
      </c>
      <c r="C60" s="15" t="s">
        <v>162</v>
      </c>
      <c r="D60" s="22" t="s">
        <v>53</v>
      </c>
      <c r="E60" s="22">
        <v>3</v>
      </c>
      <c r="F60" s="40"/>
      <c r="G60" s="25">
        <f>IF(D60="","",E60*F60)</f>
        <v>0</v>
      </c>
      <c r="H60" s="43"/>
    </row>
    <row r="61" spans="2:8" ht="14.25" customHeight="1" x14ac:dyDescent="0.25">
      <c r="B61" s="51"/>
      <c r="C61" s="15"/>
      <c r="D61" s="22"/>
      <c r="E61" s="22"/>
      <c r="F61" s="114"/>
      <c r="G61" s="25" t="str">
        <f>IF(D61="","",E61*F61)</f>
        <v/>
      </c>
      <c r="H61" s="43"/>
    </row>
    <row r="62" spans="2:8" ht="14.25" customHeight="1" x14ac:dyDescent="0.25">
      <c r="B62" s="51"/>
      <c r="C62" s="15"/>
      <c r="D62" s="22"/>
      <c r="E62" s="22"/>
      <c r="F62" s="40"/>
      <c r="G62" s="25"/>
      <c r="H62" s="43"/>
    </row>
    <row r="63" spans="2:8" ht="14.25" customHeight="1" x14ac:dyDescent="0.25">
      <c r="B63" s="51"/>
      <c r="C63" s="15"/>
      <c r="D63" s="22"/>
      <c r="E63" s="22"/>
      <c r="F63" s="40"/>
      <c r="G63" s="25"/>
      <c r="H63" s="43"/>
    </row>
    <row r="64" spans="2:8" ht="14.25" customHeight="1" x14ac:dyDescent="0.25">
      <c r="B64" s="51"/>
      <c r="C64" s="15"/>
      <c r="D64" s="22"/>
      <c r="E64" s="22"/>
      <c r="F64" s="40"/>
      <c r="G64" s="25"/>
      <c r="H64" s="43"/>
    </row>
    <row r="65" spans="2:8" ht="14.25" customHeight="1" x14ac:dyDescent="0.25">
      <c r="B65" s="51"/>
      <c r="C65" s="15"/>
      <c r="D65" s="22"/>
      <c r="E65" s="22"/>
      <c r="F65" s="40"/>
      <c r="G65" s="25" t="str">
        <f>IF(D65="","",E65*F65)</f>
        <v/>
      </c>
      <c r="H65" s="43"/>
    </row>
    <row r="66" spans="2:8" x14ac:dyDescent="0.25">
      <c r="B66" s="51"/>
      <c r="C66" s="15"/>
      <c r="D66" s="22"/>
      <c r="E66" s="22"/>
      <c r="F66" s="40"/>
      <c r="G66" s="25" t="str">
        <f>IF(D66="","",E66*F66)</f>
        <v/>
      </c>
      <c r="H66" s="43"/>
    </row>
    <row r="67" spans="2:8" s="30" customFormat="1" ht="20.100000000000001" customHeight="1" x14ac:dyDescent="0.25">
      <c r="B67" s="72" t="str">
        <f>$B$10</f>
        <v>C1.4</v>
      </c>
      <c r="C67" s="32" t="s">
        <v>12</v>
      </c>
      <c r="D67" s="33"/>
      <c r="E67" s="34"/>
      <c r="F67" s="33"/>
      <c r="G67" s="35">
        <f>SUM(G9:G66)</f>
        <v>0</v>
      </c>
      <c r="H67" s="36"/>
    </row>
    <row r="68" spans="2:8" x14ac:dyDescent="0.25">
      <c r="B68" s="309" t="str">
        <f>Client1</f>
        <v>Province of KwaZulu-Natal</v>
      </c>
      <c r="C68" s="309"/>
      <c r="D68" s="309"/>
      <c r="E68" s="307" t="str">
        <f>"Contract No. "&amp;ContractNo</f>
        <v>Contract No. ZNB01871/00000/00/PMC/INF/23/T</v>
      </c>
      <c r="F68" s="307"/>
      <c r="G68" s="307"/>
    </row>
    <row r="69" spans="2:8" x14ac:dyDescent="0.25">
      <c r="B69" s="309" t="str">
        <f>Client2</f>
        <v>Department of Transport</v>
      </c>
      <c r="C69" s="309"/>
      <c r="D69" s="309"/>
      <c r="E69" s="307"/>
      <c r="F69" s="307"/>
      <c r="G69" s="307"/>
    </row>
    <row r="70" spans="2:8" x14ac:dyDescent="0.25">
      <c r="B70" s="310"/>
      <c r="C70" s="310"/>
      <c r="D70" s="310"/>
      <c r="E70" s="308"/>
      <c r="F70" s="308"/>
      <c r="G70" s="308"/>
    </row>
    <row r="71" spans="2:8" x14ac:dyDescent="0.25">
      <c r="B71" s="318" t="s">
        <v>8</v>
      </c>
      <c r="C71" s="319"/>
      <c r="D71" s="319"/>
      <c r="E71" s="319"/>
      <c r="F71" s="319"/>
      <c r="G71" s="320" t="str">
        <f>G4</f>
        <v>CHAPTER C1.4</v>
      </c>
      <c r="H71" s="6"/>
    </row>
    <row r="72" spans="2:8" x14ac:dyDescent="0.25">
      <c r="B72" s="311" t="str">
        <f>ContractDescription</f>
        <v>THE UPGRADE OF MSUNDUZI RIVER BRIDGE (GRIMTHORPE AVE TO BISHOPSTOWE) DISTRICT ROAD D669 KM 2.54</v>
      </c>
      <c r="C72" s="312"/>
      <c r="D72" s="312"/>
      <c r="E72" s="312"/>
      <c r="F72" s="312"/>
      <c r="G72" s="321"/>
      <c r="H72" s="9"/>
    </row>
    <row r="73" spans="2:8" x14ac:dyDescent="0.25">
      <c r="B73" s="311"/>
      <c r="C73" s="312"/>
      <c r="D73" s="312"/>
      <c r="E73" s="312"/>
      <c r="F73" s="312"/>
      <c r="G73" s="321"/>
      <c r="H73" s="9"/>
    </row>
    <row r="74" spans="2:8" x14ac:dyDescent="0.25">
      <c r="B74" s="313"/>
      <c r="C74" s="314"/>
      <c r="D74" s="314"/>
      <c r="E74" s="314"/>
      <c r="F74" s="314"/>
      <c r="G74" s="322"/>
      <c r="H74" s="9"/>
    </row>
    <row r="75" spans="2:8" s="10" customFormat="1" ht="24.9" customHeight="1" x14ac:dyDescent="0.25">
      <c r="B75" s="66" t="s">
        <v>0</v>
      </c>
      <c r="C75" s="12" t="s">
        <v>1</v>
      </c>
      <c r="D75" s="12" t="s">
        <v>2</v>
      </c>
      <c r="E75" s="12" t="s">
        <v>3</v>
      </c>
      <c r="F75" s="12" t="s">
        <v>4</v>
      </c>
      <c r="G75" s="12" t="s">
        <v>5</v>
      </c>
      <c r="H75" s="13"/>
    </row>
    <row r="76" spans="2:8" s="30" customFormat="1" ht="20.100000000000001" customHeight="1" x14ac:dyDescent="0.25">
      <c r="B76" s="72"/>
      <c r="C76" s="32" t="s">
        <v>36</v>
      </c>
      <c r="D76" s="33"/>
      <c r="E76" s="34"/>
      <c r="F76" s="33"/>
      <c r="G76" s="35">
        <f>G67</f>
        <v>0</v>
      </c>
      <c r="H76" s="36"/>
    </row>
    <row r="77" spans="2:8" x14ac:dyDescent="0.25">
      <c r="B77" s="51"/>
      <c r="C77" s="15"/>
      <c r="D77" s="22"/>
      <c r="E77" s="22"/>
      <c r="F77" s="40"/>
      <c r="G77" s="25" t="str">
        <f>IF(D77="","",E77*F77)</f>
        <v/>
      </c>
      <c r="H77" s="43"/>
    </row>
    <row r="78" spans="2:8" x14ac:dyDescent="0.25">
      <c r="B78" s="51" t="s">
        <v>154</v>
      </c>
      <c r="C78" s="15" t="s">
        <v>163</v>
      </c>
      <c r="D78" s="22" t="s">
        <v>53</v>
      </c>
      <c r="E78" s="22">
        <v>3</v>
      </c>
      <c r="F78" s="40"/>
      <c r="G78" s="25">
        <f>IF(D78="","",E78*F78)</f>
        <v>0</v>
      </c>
      <c r="H78" s="43"/>
    </row>
    <row r="79" spans="2:8" x14ac:dyDescent="0.25">
      <c r="B79" s="51"/>
      <c r="C79" s="15"/>
      <c r="D79" s="22"/>
      <c r="E79" s="22"/>
      <c r="F79" s="40"/>
      <c r="G79" s="25"/>
      <c r="H79" s="43"/>
    </row>
    <row r="80" spans="2:8" x14ac:dyDescent="0.25">
      <c r="B80" s="51" t="s">
        <v>155</v>
      </c>
      <c r="C80" s="15" t="s">
        <v>164</v>
      </c>
      <c r="D80" s="22" t="s">
        <v>53</v>
      </c>
      <c r="E80" s="22">
        <v>1</v>
      </c>
      <c r="F80" s="40"/>
      <c r="G80" s="25">
        <f t="shared" ref="G80:G90" si="3">IF(D80="","",E80*F80)</f>
        <v>0</v>
      </c>
      <c r="H80" s="43"/>
    </row>
    <row r="81" spans="2:8" x14ac:dyDescent="0.25">
      <c r="B81" s="51"/>
      <c r="C81" s="15"/>
      <c r="D81" s="22"/>
      <c r="E81" s="22"/>
      <c r="F81" s="40"/>
      <c r="G81" s="25" t="str">
        <f t="shared" si="3"/>
        <v/>
      </c>
      <c r="H81" s="43"/>
    </row>
    <row r="82" spans="2:8" x14ac:dyDescent="0.25">
      <c r="B82" s="51" t="s">
        <v>156</v>
      </c>
      <c r="C82" s="15" t="s">
        <v>165</v>
      </c>
      <c r="D82" s="22" t="s">
        <v>53</v>
      </c>
      <c r="E82" s="22">
        <v>1</v>
      </c>
      <c r="F82" s="40"/>
      <c r="G82" s="25">
        <f t="shared" si="3"/>
        <v>0</v>
      </c>
      <c r="H82" s="43"/>
    </row>
    <row r="83" spans="2:8" x14ac:dyDescent="0.25">
      <c r="B83" s="51"/>
      <c r="C83" s="15"/>
      <c r="D83" s="22"/>
      <c r="E83" s="22"/>
      <c r="F83" s="40"/>
      <c r="G83" s="25" t="str">
        <f t="shared" si="3"/>
        <v/>
      </c>
      <c r="H83" s="43"/>
    </row>
    <row r="84" spans="2:8" x14ac:dyDescent="0.25">
      <c r="B84" s="51" t="s">
        <v>157</v>
      </c>
      <c r="C84" s="15" t="s">
        <v>166</v>
      </c>
      <c r="D84" s="22" t="s">
        <v>53</v>
      </c>
      <c r="E84" s="22">
        <v>1</v>
      </c>
      <c r="F84" s="40"/>
      <c r="G84" s="25">
        <f t="shared" si="3"/>
        <v>0</v>
      </c>
      <c r="H84" s="43"/>
    </row>
    <row r="85" spans="2:8" x14ac:dyDescent="0.25">
      <c r="B85" s="51"/>
      <c r="C85" s="15"/>
      <c r="D85" s="22"/>
      <c r="E85" s="22"/>
      <c r="F85" s="40"/>
      <c r="G85" s="25" t="str">
        <f t="shared" si="3"/>
        <v/>
      </c>
      <c r="H85" s="43"/>
    </row>
    <row r="86" spans="2:8" ht="26.4" x14ac:dyDescent="0.25">
      <c r="B86" s="51" t="s">
        <v>158</v>
      </c>
      <c r="C86" s="15" t="s">
        <v>167</v>
      </c>
      <c r="D86" s="22" t="s">
        <v>53</v>
      </c>
      <c r="E86" s="22">
        <v>1</v>
      </c>
      <c r="F86" s="40"/>
      <c r="G86" s="25">
        <f t="shared" si="3"/>
        <v>0</v>
      </c>
      <c r="H86" s="43"/>
    </row>
    <row r="87" spans="2:8" x14ac:dyDescent="0.25">
      <c r="B87" s="51"/>
      <c r="C87" s="15"/>
      <c r="D87" s="22"/>
      <c r="E87" s="22"/>
      <c r="F87" s="40"/>
      <c r="G87" s="25" t="str">
        <f t="shared" si="3"/>
        <v/>
      </c>
      <c r="H87" s="43"/>
    </row>
    <row r="88" spans="2:8" x14ac:dyDescent="0.25">
      <c r="B88" s="51" t="s">
        <v>159</v>
      </c>
      <c r="C88" s="15" t="s">
        <v>168</v>
      </c>
      <c r="D88" s="22" t="s">
        <v>53</v>
      </c>
      <c r="E88" s="22">
        <v>1</v>
      </c>
      <c r="F88" s="40"/>
      <c r="G88" s="25">
        <f t="shared" si="3"/>
        <v>0</v>
      </c>
      <c r="H88" s="43"/>
    </row>
    <row r="89" spans="2:8" x14ac:dyDescent="0.25">
      <c r="B89" s="51"/>
      <c r="C89" s="15"/>
      <c r="D89" s="22"/>
      <c r="E89" s="22"/>
      <c r="F89" s="40"/>
      <c r="G89" s="25" t="str">
        <f t="shared" si="3"/>
        <v/>
      </c>
      <c r="H89" s="43"/>
    </row>
    <row r="90" spans="2:8" x14ac:dyDescent="0.25">
      <c r="B90" s="51" t="s">
        <v>160</v>
      </c>
      <c r="C90" s="15" t="s">
        <v>169</v>
      </c>
      <c r="D90" s="22" t="s">
        <v>53</v>
      </c>
      <c r="E90" s="22">
        <v>1</v>
      </c>
      <c r="F90" s="40"/>
      <c r="G90" s="25">
        <f t="shared" si="3"/>
        <v>0</v>
      </c>
      <c r="H90" s="43"/>
    </row>
    <row r="91" spans="2:8" x14ac:dyDescent="0.25">
      <c r="B91" s="51"/>
      <c r="C91" s="15"/>
      <c r="D91" s="22"/>
      <c r="E91" s="22"/>
      <c r="F91" s="40"/>
      <c r="G91" s="25"/>
      <c r="H91" s="43"/>
    </row>
    <row r="92" spans="2:8" x14ac:dyDescent="0.25">
      <c r="B92" s="51"/>
      <c r="C92" s="15"/>
      <c r="D92" s="22"/>
      <c r="E92" s="22"/>
      <c r="F92" s="40"/>
      <c r="G92" s="25"/>
      <c r="H92" s="43"/>
    </row>
    <row r="93" spans="2:8" x14ac:dyDescent="0.25">
      <c r="B93" s="65" t="s">
        <v>170</v>
      </c>
      <c r="C93" s="20" t="s">
        <v>171</v>
      </c>
      <c r="D93" s="22"/>
      <c r="E93" s="22"/>
      <c r="F93" s="40"/>
      <c r="G93" s="25" t="str">
        <f t="shared" ref="G93:G109" si="4">IF(D93="","",E93*F93)</f>
        <v/>
      </c>
      <c r="H93" s="43"/>
    </row>
    <row r="94" spans="2:8" x14ac:dyDescent="0.25">
      <c r="B94" s="51"/>
      <c r="C94" s="15"/>
      <c r="D94" s="22"/>
      <c r="E94" s="22"/>
      <c r="F94" s="40"/>
      <c r="G94" s="25" t="str">
        <f t="shared" si="4"/>
        <v/>
      </c>
      <c r="H94" s="43"/>
    </row>
    <row r="95" spans="2:8" ht="26.4" x14ac:dyDescent="0.25">
      <c r="B95" s="51" t="s">
        <v>172</v>
      </c>
      <c r="C95" s="15" t="s">
        <v>180</v>
      </c>
      <c r="D95" s="22" t="s">
        <v>301</v>
      </c>
      <c r="E95" s="22">
        <v>80000</v>
      </c>
      <c r="F95" s="40">
        <v>1</v>
      </c>
      <c r="G95" s="25">
        <f t="shared" si="4"/>
        <v>80000</v>
      </c>
      <c r="H95" s="43"/>
    </row>
    <row r="96" spans="2:8" x14ac:dyDescent="0.25">
      <c r="B96" s="51"/>
      <c r="C96" s="15"/>
      <c r="D96" s="22"/>
      <c r="E96" s="22"/>
      <c r="F96" s="40"/>
      <c r="G96" s="25" t="str">
        <f t="shared" si="4"/>
        <v/>
      </c>
      <c r="H96" s="43"/>
    </row>
    <row r="97" spans="2:8" x14ac:dyDescent="0.25">
      <c r="B97" s="51" t="s">
        <v>173</v>
      </c>
      <c r="C97" s="15" t="s">
        <v>181</v>
      </c>
      <c r="D97" s="22" t="s">
        <v>35</v>
      </c>
      <c r="E97" s="22">
        <v>80000</v>
      </c>
      <c r="F97" s="150"/>
      <c r="G97" s="25">
        <f t="shared" si="4"/>
        <v>0</v>
      </c>
      <c r="H97" s="43"/>
    </row>
    <row r="98" spans="2:8" x14ac:dyDescent="0.25">
      <c r="B98" s="51"/>
      <c r="C98" s="15"/>
      <c r="D98" s="22"/>
      <c r="E98" s="22"/>
      <c r="F98" s="40"/>
      <c r="G98" s="25" t="str">
        <f t="shared" si="4"/>
        <v/>
      </c>
    </row>
    <row r="99" spans="2:8" ht="26.4" x14ac:dyDescent="0.25">
      <c r="B99" s="51" t="s">
        <v>174</v>
      </c>
      <c r="C99" s="15" t="s">
        <v>196</v>
      </c>
      <c r="D99" s="22" t="s">
        <v>301</v>
      </c>
      <c r="E99" s="22">
        <v>20000</v>
      </c>
      <c r="F99" s="40">
        <v>1</v>
      </c>
      <c r="G99" s="25">
        <f t="shared" si="4"/>
        <v>20000</v>
      </c>
    </row>
    <row r="100" spans="2:8" x14ac:dyDescent="0.25">
      <c r="B100" s="51"/>
      <c r="C100" s="15"/>
      <c r="D100" s="22"/>
      <c r="E100" s="22"/>
      <c r="F100" s="40"/>
      <c r="G100" s="25" t="str">
        <f t="shared" si="4"/>
        <v/>
      </c>
      <c r="H100" s="43"/>
    </row>
    <row r="101" spans="2:8" x14ac:dyDescent="0.25">
      <c r="B101" s="51" t="s">
        <v>175</v>
      </c>
      <c r="C101" s="15" t="s">
        <v>199</v>
      </c>
      <c r="D101" s="22" t="s">
        <v>35</v>
      </c>
      <c r="E101" s="275">
        <f>E99</f>
        <v>20000</v>
      </c>
      <c r="F101" s="150"/>
      <c r="G101" s="25">
        <f t="shared" si="4"/>
        <v>0</v>
      </c>
      <c r="H101" s="43"/>
    </row>
    <row r="102" spans="2:8" x14ac:dyDescent="0.25">
      <c r="B102" s="51"/>
      <c r="C102" s="15"/>
      <c r="D102" s="22"/>
      <c r="E102" s="22"/>
      <c r="F102" s="40"/>
      <c r="G102" s="25" t="str">
        <f t="shared" si="4"/>
        <v/>
      </c>
      <c r="H102" s="50"/>
    </row>
    <row r="103" spans="2:8" ht="26.4" x14ac:dyDescent="0.25">
      <c r="B103" s="51" t="s">
        <v>176</v>
      </c>
      <c r="C103" s="15" t="s">
        <v>198</v>
      </c>
      <c r="D103" s="22" t="s">
        <v>301</v>
      </c>
      <c r="E103" s="22">
        <v>10000</v>
      </c>
      <c r="F103" s="40">
        <v>1</v>
      </c>
      <c r="G103" s="25">
        <f t="shared" si="4"/>
        <v>10000</v>
      </c>
      <c r="H103" s="50"/>
    </row>
    <row r="104" spans="2:8" x14ac:dyDescent="0.25">
      <c r="B104" s="51"/>
      <c r="C104" s="15"/>
      <c r="D104" s="22"/>
      <c r="E104" s="22"/>
      <c r="F104" s="40"/>
      <c r="G104" s="25" t="str">
        <f t="shared" si="4"/>
        <v/>
      </c>
    </row>
    <row r="105" spans="2:8" x14ac:dyDescent="0.25">
      <c r="B105" s="51" t="s">
        <v>177</v>
      </c>
      <c r="C105" s="15" t="s">
        <v>200</v>
      </c>
      <c r="D105" s="22" t="s">
        <v>35</v>
      </c>
      <c r="E105" s="22">
        <v>10000</v>
      </c>
      <c r="F105" s="150"/>
      <c r="G105" s="25">
        <f t="shared" si="4"/>
        <v>0</v>
      </c>
    </row>
    <row r="106" spans="2:8" x14ac:dyDescent="0.25">
      <c r="B106" s="51"/>
      <c r="C106" s="15"/>
      <c r="D106" s="22"/>
      <c r="E106" s="22"/>
      <c r="F106" s="40"/>
      <c r="G106" s="25" t="str">
        <f t="shared" si="4"/>
        <v/>
      </c>
      <c r="H106" s="43"/>
    </row>
    <row r="107" spans="2:8" ht="52.8" x14ac:dyDescent="0.25">
      <c r="B107" s="51" t="s">
        <v>178</v>
      </c>
      <c r="C107" s="15" t="s">
        <v>197</v>
      </c>
      <c r="D107" s="22" t="s">
        <v>301</v>
      </c>
      <c r="E107" s="22">
        <v>100000</v>
      </c>
      <c r="F107" s="40">
        <v>1</v>
      </c>
      <c r="G107" s="25">
        <f t="shared" si="4"/>
        <v>100000</v>
      </c>
      <c r="H107" s="43"/>
    </row>
    <row r="108" spans="2:8" x14ac:dyDescent="0.25">
      <c r="B108" s="51"/>
      <c r="C108" s="15"/>
      <c r="D108" s="22"/>
      <c r="E108" s="22"/>
      <c r="F108" s="40"/>
      <c r="G108" s="25" t="str">
        <f t="shared" si="4"/>
        <v/>
      </c>
      <c r="H108" s="43"/>
    </row>
    <row r="109" spans="2:8" x14ac:dyDescent="0.25">
      <c r="B109" s="51" t="s">
        <v>179</v>
      </c>
      <c r="C109" s="15" t="s">
        <v>201</v>
      </c>
      <c r="D109" s="22" t="s">
        <v>35</v>
      </c>
      <c r="E109" s="22">
        <v>100000</v>
      </c>
      <c r="F109" s="150"/>
      <c r="G109" s="25">
        <f t="shared" si="4"/>
        <v>0</v>
      </c>
      <c r="H109" s="43"/>
    </row>
    <row r="110" spans="2:8" x14ac:dyDescent="0.25">
      <c r="B110" s="51"/>
      <c r="C110" s="15"/>
      <c r="D110" s="22"/>
      <c r="E110" s="22"/>
      <c r="F110" s="40"/>
      <c r="G110" s="25"/>
      <c r="H110" s="43"/>
    </row>
    <row r="111" spans="2:8" ht="26.4" x14ac:dyDescent="0.25">
      <c r="B111" s="65" t="s">
        <v>182</v>
      </c>
      <c r="C111" s="20" t="s">
        <v>183</v>
      </c>
      <c r="D111" s="22"/>
      <c r="E111" s="22"/>
      <c r="F111" s="40"/>
      <c r="G111" s="25" t="str">
        <f t="shared" ref="G111:G122" si="5">IF(D111="","",E111*F111)</f>
        <v/>
      </c>
      <c r="H111" s="43"/>
    </row>
    <row r="112" spans="2:8" x14ac:dyDescent="0.25">
      <c r="B112" s="51"/>
      <c r="C112" s="15"/>
      <c r="D112" s="22"/>
      <c r="E112" s="22"/>
      <c r="F112" s="40"/>
      <c r="G112" s="25" t="str">
        <f t="shared" si="5"/>
        <v/>
      </c>
      <c r="H112" s="43"/>
    </row>
    <row r="113" spans="2:13" x14ac:dyDescent="0.25">
      <c r="B113" s="51" t="s">
        <v>184</v>
      </c>
      <c r="C113" s="15" t="s">
        <v>185</v>
      </c>
      <c r="D113" s="22" t="s">
        <v>11</v>
      </c>
      <c r="E113" s="22">
        <v>1</v>
      </c>
      <c r="F113" s="40"/>
      <c r="G113" s="25">
        <f t="shared" si="5"/>
        <v>0</v>
      </c>
      <c r="H113" s="43"/>
    </row>
    <row r="114" spans="2:13" s="105" customFormat="1" x14ac:dyDescent="0.25">
      <c r="B114" s="51"/>
      <c r="C114" s="15"/>
      <c r="D114" s="22"/>
      <c r="E114" s="22"/>
      <c r="F114" s="40"/>
      <c r="G114" s="25" t="str">
        <f t="shared" si="5"/>
        <v/>
      </c>
      <c r="H114" s="106"/>
    </row>
    <row r="115" spans="2:13" x14ac:dyDescent="0.25">
      <c r="B115" s="51" t="s">
        <v>186</v>
      </c>
      <c r="C115" s="15" t="s">
        <v>187</v>
      </c>
      <c r="D115" s="22" t="s">
        <v>21</v>
      </c>
      <c r="E115" s="22">
        <v>18</v>
      </c>
      <c r="F115" s="40"/>
      <c r="G115" s="25">
        <f t="shared" si="5"/>
        <v>0</v>
      </c>
      <c r="H115" s="43"/>
    </row>
    <row r="116" spans="2:13" x14ac:dyDescent="0.25">
      <c r="B116" s="51"/>
      <c r="C116" s="15"/>
      <c r="D116" s="22"/>
      <c r="E116" s="22"/>
      <c r="F116" s="40"/>
      <c r="G116" s="25" t="str">
        <f t="shared" si="5"/>
        <v/>
      </c>
      <c r="H116" s="43"/>
    </row>
    <row r="117" spans="2:13" x14ac:dyDescent="0.25">
      <c r="B117" s="51"/>
      <c r="C117" s="15"/>
      <c r="D117" s="22"/>
      <c r="E117" s="22"/>
      <c r="F117" s="40"/>
      <c r="G117" s="25" t="str">
        <f t="shared" si="5"/>
        <v/>
      </c>
      <c r="H117" s="43"/>
    </row>
    <row r="118" spans="2:13" ht="26.4" x14ac:dyDescent="0.25">
      <c r="B118" s="65" t="s">
        <v>188</v>
      </c>
      <c r="C118" s="20" t="s">
        <v>189</v>
      </c>
      <c r="D118" s="22"/>
      <c r="E118" s="22"/>
      <c r="F118" s="40"/>
      <c r="G118" s="25" t="str">
        <f t="shared" si="5"/>
        <v/>
      </c>
      <c r="H118" s="43"/>
    </row>
    <row r="119" spans="2:13" x14ac:dyDescent="0.25">
      <c r="B119" s="51"/>
      <c r="C119" s="15"/>
      <c r="D119" s="22"/>
      <c r="E119" s="22"/>
      <c r="F119" s="40"/>
      <c r="G119" s="25" t="str">
        <f t="shared" si="5"/>
        <v/>
      </c>
      <c r="H119" s="43"/>
    </row>
    <row r="120" spans="2:13" ht="39.6" x14ac:dyDescent="0.25">
      <c r="B120" s="51" t="s">
        <v>190</v>
      </c>
      <c r="C120" s="15" t="s">
        <v>202</v>
      </c>
      <c r="D120" s="22" t="s">
        <v>11</v>
      </c>
      <c r="E120" s="22">
        <v>1</v>
      </c>
      <c r="F120" s="40"/>
      <c r="G120" s="25">
        <f t="shared" si="5"/>
        <v>0</v>
      </c>
      <c r="H120" s="43"/>
    </row>
    <row r="121" spans="2:13" s="105" customFormat="1" x14ac:dyDescent="0.25">
      <c r="B121" s="51"/>
      <c r="C121" s="15"/>
      <c r="D121" s="22"/>
      <c r="E121" s="22"/>
      <c r="F121" s="40"/>
      <c r="G121" s="25" t="str">
        <f t="shared" si="5"/>
        <v/>
      </c>
      <c r="H121" s="106"/>
    </row>
    <row r="122" spans="2:13" ht="39.6" x14ac:dyDescent="0.25">
      <c r="B122" s="51" t="s">
        <v>191</v>
      </c>
      <c r="C122" s="15" t="s">
        <v>203</v>
      </c>
      <c r="D122" s="22" t="s">
        <v>21</v>
      </c>
      <c r="E122" s="22">
        <v>18</v>
      </c>
      <c r="F122" s="40"/>
      <c r="G122" s="25">
        <f t="shared" si="5"/>
        <v>0</v>
      </c>
      <c r="H122" s="43"/>
    </row>
    <row r="123" spans="2:13" s="105" customFormat="1" x14ac:dyDescent="0.25">
      <c r="B123" s="99"/>
      <c r="C123" s="103"/>
      <c r="D123" s="100"/>
      <c r="E123" s="100"/>
      <c r="F123" s="104"/>
      <c r="G123" s="102"/>
      <c r="H123" s="106"/>
    </row>
    <row r="124" spans="2:13" ht="14.25" customHeight="1" x14ac:dyDescent="0.25">
      <c r="B124" s="51"/>
      <c r="C124" s="15"/>
      <c r="D124" s="22"/>
      <c r="E124" s="22"/>
      <c r="F124" s="40"/>
      <c r="G124" s="25"/>
      <c r="H124" s="43"/>
    </row>
    <row r="125" spans="2:13" x14ac:dyDescent="0.25">
      <c r="B125" s="51"/>
      <c r="C125" s="15"/>
      <c r="D125" s="22"/>
      <c r="E125" s="22"/>
      <c r="F125" s="40"/>
      <c r="G125" s="25" t="str">
        <f>IF(D125="","",E125*F125)</f>
        <v/>
      </c>
      <c r="H125" s="43"/>
    </row>
    <row r="126" spans="2:13" s="30" customFormat="1" ht="20.100000000000001" customHeight="1" x14ac:dyDescent="0.25">
      <c r="B126" s="72" t="str">
        <f>$B$10</f>
        <v>C1.4</v>
      </c>
      <c r="C126" s="32" t="s">
        <v>339</v>
      </c>
      <c r="D126" s="33"/>
      <c r="E126" s="34"/>
      <c r="F126" s="33"/>
      <c r="G126" s="35">
        <f>SUM(G76:G125)</f>
        <v>210000</v>
      </c>
      <c r="H126" s="36"/>
    </row>
    <row r="127" spans="2:13" x14ac:dyDescent="0.25">
      <c r="M127" s="1" t="s">
        <v>389</v>
      </c>
    </row>
  </sheetData>
  <mergeCells count="11">
    <mergeCell ref="B71:F71"/>
    <mergeCell ref="G71:G74"/>
    <mergeCell ref="B72:F74"/>
    <mergeCell ref="E1:G1"/>
    <mergeCell ref="B5:F7"/>
    <mergeCell ref="G4:G7"/>
    <mergeCell ref="B4:F4"/>
    <mergeCell ref="B68:D68"/>
    <mergeCell ref="E68:G70"/>
    <mergeCell ref="B69:D69"/>
    <mergeCell ref="B70:D70"/>
  </mergeCells>
  <phoneticPr fontId="14"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rowBreaks count="1" manualBreakCount="1">
    <brk id="6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N210"/>
  <sheetViews>
    <sheetView view="pageBreakPreview" topLeftCell="A178" zoomScale="70" zoomScaleNormal="100" zoomScaleSheetLayoutView="70" zoomScalePageLayoutView="125" workbookViewId="0">
      <selection activeCell="G63" sqref="G63"/>
    </sheetView>
  </sheetViews>
  <sheetFormatPr defaultColWidth="6.88671875" defaultRowHeight="13.2" x14ac:dyDescent="0.25"/>
  <cols>
    <col min="1" max="1" width="0.88671875" style="1" customWidth="1"/>
    <col min="2" max="2" width="15" style="37" customWidth="1"/>
    <col min="3" max="3" width="45.6640625" style="3" customWidth="1"/>
    <col min="4" max="4" width="13.6640625" style="4" customWidth="1"/>
    <col min="5" max="5" width="15.6640625" style="143" customWidth="1"/>
    <col min="6" max="6" width="15.6640625" style="1" customWidth="1"/>
    <col min="7" max="7" width="15.6640625" style="5" customWidth="1"/>
    <col min="8" max="8" width="0.88671875" style="5" customWidth="1"/>
    <col min="9" max="9" width="6.88671875" style="1"/>
    <col min="10" max="10" width="13.5546875" style="1" bestFit="1" customWidth="1"/>
    <col min="11" max="11" width="6.88671875" style="1"/>
    <col min="12" max="12" width="8" style="1" bestFit="1" customWidth="1"/>
    <col min="13" max="13" width="6.88671875" style="1"/>
    <col min="14" max="14" width="13.5546875" style="1" customWidth="1"/>
    <col min="15" max="16384" width="6.88671875" style="1"/>
  </cols>
  <sheetData>
    <row r="1" spans="2:8" x14ac:dyDescent="0.25">
      <c r="B1" s="2" t="str">
        <f>Client1</f>
        <v>Province of KwaZulu-Natal</v>
      </c>
      <c r="E1" s="323" t="str">
        <f>"Contract No. "&amp;ContractNo</f>
        <v>Contract No. ZNB01871/00000/00/PMC/INF/23/T</v>
      </c>
      <c r="F1" s="323"/>
      <c r="G1" s="323"/>
    </row>
    <row r="2" spans="2:8" x14ac:dyDescent="0.25">
      <c r="B2" s="77" t="str">
        <f>Client2</f>
        <v>Department of Transport</v>
      </c>
    </row>
    <row r="3" spans="2:8" x14ac:dyDescent="0.25">
      <c r="B3" s="69"/>
      <c r="C3" s="69"/>
      <c r="D3" s="70"/>
      <c r="E3" s="144"/>
      <c r="F3" s="71"/>
      <c r="G3" s="78"/>
    </row>
    <row r="4" spans="2:8" x14ac:dyDescent="0.25">
      <c r="B4" s="318" t="s">
        <v>8</v>
      </c>
      <c r="C4" s="319"/>
      <c r="D4" s="319"/>
      <c r="E4" s="319"/>
      <c r="F4" s="319"/>
      <c r="G4" s="315" t="str">
        <f>"CHAPTER "&amp;B10</f>
        <v>CHAPTER C1.5</v>
      </c>
      <c r="H4" s="6"/>
    </row>
    <row r="5" spans="2:8" ht="7.5" customHeight="1" x14ac:dyDescent="0.25">
      <c r="B5" s="311" t="str">
        <f>ContractDescription</f>
        <v>THE UPGRADE OF MSUNDUZI RIVER BRIDGE (GRIMTHORPE AVE TO BISHOPSTOWE) DISTRICT ROAD D669 KM 2.54</v>
      </c>
      <c r="C5" s="312"/>
      <c r="D5" s="312"/>
      <c r="E5" s="312"/>
      <c r="F5" s="312"/>
      <c r="G5" s="316"/>
      <c r="H5" s="9"/>
    </row>
    <row r="6" spans="2:8" ht="12.75" customHeight="1" x14ac:dyDescent="0.25">
      <c r="B6" s="311"/>
      <c r="C6" s="312"/>
      <c r="D6" s="312"/>
      <c r="E6" s="312"/>
      <c r="F6" s="312"/>
      <c r="G6" s="316"/>
      <c r="H6" s="9"/>
    </row>
    <row r="7" spans="2:8" ht="7.5" customHeight="1" x14ac:dyDescent="0.25">
      <c r="B7" s="313"/>
      <c r="C7" s="314"/>
      <c r="D7" s="314"/>
      <c r="E7" s="314"/>
      <c r="F7" s="314"/>
      <c r="G7" s="317"/>
      <c r="H7" s="9"/>
    </row>
    <row r="8" spans="2:8" s="10" customFormat="1" ht="24.9" customHeight="1" x14ac:dyDescent="0.25">
      <c r="B8" s="11" t="s">
        <v>0</v>
      </c>
      <c r="C8" s="12" t="s">
        <v>1</v>
      </c>
      <c r="D8" s="12" t="s">
        <v>2</v>
      </c>
      <c r="E8" s="145" t="s">
        <v>3</v>
      </c>
      <c r="F8" s="12" t="s">
        <v>4</v>
      </c>
      <c r="G8" s="12" t="s">
        <v>5</v>
      </c>
      <c r="H8" s="13"/>
    </row>
    <row r="9" spans="2:8" x14ac:dyDescent="0.25">
      <c r="B9" s="14"/>
      <c r="C9" s="15"/>
      <c r="D9" s="16"/>
      <c r="E9" s="146"/>
      <c r="F9" s="17"/>
      <c r="G9" s="18" t="str">
        <f t="shared" ref="G9:G19" si="0">IF(D9="","",E9*F9)</f>
        <v/>
      </c>
      <c r="H9" s="19"/>
    </row>
    <row r="10" spans="2:8" x14ac:dyDescent="0.25">
      <c r="B10" s="65" t="s">
        <v>192</v>
      </c>
      <c r="C10" s="20" t="s">
        <v>193</v>
      </c>
      <c r="D10" s="22"/>
      <c r="E10" s="147"/>
      <c r="F10" s="42"/>
      <c r="G10" s="18" t="str">
        <f t="shared" si="0"/>
        <v/>
      </c>
      <c r="H10" s="43"/>
    </row>
    <row r="11" spans="2:8" x14ac:dyDescent="0.25">
      <c r="B11" s="51"/>
      <c r="C11" s="15"/>
      <c r="D11" s="22"/>
      <c r="E11" s="147"/>
      <c r="F11" s="42"/>
      <c r="G11" s="18" t="str">
        <f t="shared" si="0"/>
        <v/>
      </c>
      <c r="H11" s="43"/>
    </row>
    <row r="12" spans="2:8" ht="26.4" x14ac:dyDescent="0.25">
      <c r="B12" s="65" t="s">
        <v>194</v>
      </c>
      <c r="C12" s="20" t="s">
        <v>195</v>
      </c>
      <c r="D12" s="22"/>
      <c r="E12" s="147"/>
      <c r="F12" s="42"/>
      <c r="G12" s="18" t="str">
        <f t="shared" si="0"/>
        <v/>
      </c>
      <c r="H12" s="43"/>
    </row>
    <row r="13" spans="2:8" x14ac:dyDescent="0.25">
      <c r="B13" s="51"/>
      <c r="C13" s="15"/>
      <c r="D13" s="22"/>
      <c r="E13" s="147"/>
      <c r="F13" s="42"/>
      <c r="G13" s="18" t="str">
        <f t="shared" si="0"/>
        <v/>
      </c>
      <c r="H13" s="43"/>
    </row>
    <row r="14" spans="2:8" x14ac:dyDescent="0.25">
      <c r="B14" s="65" t="s">
        <v>204</v>
      </c>
      <c r="C14" s="8" t="s">
        <v>205</v>
      </c>
      <c r="D14" s="22" t="s">
        <v>21</v>
      </c>
      <c r="E14" s="125">
        <v>18</v>
      </c>
      <c r="F14" s="47"/>
      <c r="G14" s="18">
        <f t="shared" si="0"/>
        <v>0</v>
      </c>
    </row>
    <row r="15" spans="2:8" x14ac:dyDescent="0.25">
      <c r="B15" s="51"/>
      <c r="C15" s="28"/>
      <c r="D15" s="22"/>
      <c r="E15" s="125"/>
      <c r="F15" s="45"/>
      <c r="G15" s="18" t="str">
        <f t="shared" si="0"/>
        <v/>
      </c>
    </row>
    <row r="16" spans="2:8" x14ac:dyDescent="0.25">
      <c r="B16" s="65" t="s">
        <v>206</v>
      </c>
      <c r="C16" s="8" t="s">
        <v>207</v>
      </c>
      <c r="D16" s="22" t="s">
        <v>21</v>
      </c>
      <c r="E16" s="125">
        <v>18</v>
      </c>
      <c r="F16" s="47"/>
      <c r="G16" s="18">
        <f t="shared" si="0"/>
        <v>0</v>
      </c>
    </row>
    <row r="17" spans="2:14" x14ac:dyDescent="0.25">
      <c r="B17" s="51"/>
      <c r="C17" s="15"/>
      <c r="D17" s="22"/>
      <c r="E17" s="125"/>
      <c r="F17" s="42"/>
      <c r="G17" s="18" t="str">
        <f t="shared" si="0"/>
        <v/>
      </c>
      <c r="H17" s="43"/>
    </row>
    <row r="18" spans="2:14" x14ac:dyDescent="0.25">
      <c r="B18" s="65" t="s">
        <v>208</v>
      </c>
      <c r="C18" s="20" t="s">
        <v>209</v>
      </c>
      <c r="D18" s="22"/>
      <c r="E18" s="125"/>
      <c r="F18" s="42"/>
      <c r="G18" s="18" t="str">
        <f t="shared" si="0"/>
        <v/>
      </c>
      <c r="H18" s="43"/>
    </row>
    <row r="19" spans="2:14" ht="13.2" customHeight="1" x14ac:dyDescent="0.25">
      <c r="B19" s="51"/>
      <c r="C19" s="15"/>
      <c r="D19" s="22"/>
      <c r="E19" s="125"/>
      <c r="F19" s="40"/>
      <c r="G19" s="18" t="str">
        <f t="shared" si="0"/>
        <v/>
      </c>
      <c r="H19" s="44"/>
      <c r="I19" s="162"/>
      <c r="J19" s="162"/>
      <c r="K19" s="162"/>
      <c r="L19" s="162"/>
      <c r="M19" s="162"/>
      <c r="N19" s="162"/>
    </row>
    <row r="20" spans="2:14" ht="105.6" x14ac:dyDescent="0.25">
      <c r="B20" s="65"/>
      <c r="C20" s="15" t="s">
        <v>210</v>
      </c>
      <c r="D20" s="22" t="s">
        <v>265</v>
      </c>
      <c r="E20" s="126"/>
      <c r="F20" s="29"/>
      <c r="G20" s="18"/>
      <c r="H20" s="19"/>
      <c r="I20" s="162"/>
      <c r="J20" s="162"/>
      <c r="K20" s="162"/>
      <c r="L20" s="162"/>
      <c r="M20" s="162"/>
      <c r="N20" s="162"/>
    </row>
    <row r="21" spans="2:14" x14ac:dyDescent="0.25">
      <c r="B21" s="65"/>
      <c r="C21" s="15"/>
      <c r="D21" s="22"/>
      <c r="E21" s="126"/>
      <c r="F21" s="29"/>
      <c r="G21" s="18"/>
      <c r="H21" s="19"/>
      <c r="I21" s="162"/>
      <c r="J21" s="162"/>
      <c r="K21" s="162"/>
      <c r="L21" s="162"/>
      <c r="M21" s="162"/>
      <c r="N21" s="162"/>
    </row>
    <row r="22" spans="2:14" ht="26.4" x14ac:dyDescent="0.25">
      <c r="B22" s="51" t="s">
        <v>373</v>
      </c>
      <c r="C22" s="15" t="s">
        <v>255</v>
      </c>
      <c r="D22" s="22" t="s">
        <v>27</v>
      </c>
      <c r="E22" s="184">
        <v>0.16600000000000001</v>
      </c>
      <c r="F22" s="152"/>
      <c r="G22" s="18">
        <f>F22*E22</f>
        <v>0</v>
      </c>
      <c r="H22" s="19"/>
      <c r="I22" s="162"/>
      <c r="J22" s="162"/>
      <c r="K22" s="162"/>
      <c r="L22" s="162"/>
      <c r="M22" s="162"/>
      <c r="N22" s="162"/>
    </row>
    <row r="23" spans="2:14" x14ac:dyDescent="0.25">
      <c r="B23" s="51"/>
      <c r="C23" s="15"/>
      <c r="D23" s="22"/>
      <c r="E23" s="126"/>
      <c r="F23" s="152"/>
      <c r="G23" s="18"/>
      <c r="H23" s="19"/>
      <c r="I23" s="162"/>
      <c r="J23" s="162"/>
      <c r="K23" s="162"/>
      <c r="L23" s="162"/>
      <c r="M23" s="162"/>
      <c r="N23" s="162"/>
    </row>
    <row r="24" spans="2:14" s="38" customFormat="1" ht="26.4" x14ac:dyDescent="0.25">
      <c r="B24" s="51" t="s">
        <v>374</v>
      </c>
      <c r="C24" s="15" t="s">
        <v>256</v>
      </c>
      <c r="D24" s="22" t="s">
        <v>27</v>
      </c>
      <c r="E24" s="126">
        <v>0.1</v>
      </c>
      <c r="F24" s="47"/>
      <c r="G24" s="25">
        <f>IF(D24="","",E24*F24)</f>
        <v>0</v>
      </c>
      <c r="H24" s="19"/>
      <c r="I24" s="162"/>
      <c r="J24" s="162"/>
      <c r="K24" s="162"/>
      <c r="L24" s="162"/>
      <c r="M24" s="162"/>
      <c r="N24" s="162"/>
    </row>
    <row r="25" spans="2:14" s="38" customFormat="1" x14ac:dyDescent="0.25">
      <c r="B25" s="99"/>
      <c r="C25" s="103"/>
      <c r="D25" s="100"/>
      <c r="E25" s="171"/>
      <c r="F25" s="179"/>
      <c r="G25" s="102"/>
      <c r="H25" s="19"/>
      <c r="I25" s="162"/>
      <c r="J25" s="162"/>
      <c r="K25" s="162"/>
      <c r="L25" s="162"/>
      <c r="M25" s="162"/>
      <c r="N25" s="162"/>
    </row>
    <row r="26" spans="2:14" s="38" customFormat="1" ht="26.4" x14ac:dyDescent="0.25">
      <c r="B26" s="51" t="s">
        <v>375</v>
      </c>
      <c r="C26" s="15" t="s">
        <v>257</v>
      </c>
      <c r="D26" s="22"/>
      <c r="E26" s="126"/>
      <c r="F26" s="47"/>
      <c r="G26" s="25"/>
      <c r="H26" s="19"/>
      <c r="I26" s="162"/>
      <c r="J26" s="162"/>
      <c r="K26" s="162"/>
      <c r="L26" s="162"/>
      <c r="M26" s="162"/>
      <c r="N26" s="162"/>
    </row>
    <row r="27" spans="2:14" s="38" customFormat="1" x14ac:dyDescent="0.25">
      <c r="B27" s="51"/>
      <c r="C27" s="15"/>
      <c r="D27" s="22"/>
      <c r="E27" s="126"/>
      <c r="F27" s="47"/>
      <c r="G27" s="25"/>
      <c r="H27" s="19"/>
      <c r="I27" s="162"/>
      <c r="J27" s="162"/>
      <c r="K27" s="162"/>
      <c r="L27" s="162"/>
      <c r="M27" s="162"/>
      <c r="N27" s="162"/>
    </row>
    <row r="28" spans="2:14" s="38" customFormat="1" ht="26.4" x14ac:dyDescent="0.25">
      <c r="B28" s="51" t="s">
        <v>58</v>
      </c>
      <c r="C28" s="15" t="s">
        <v>258</v>
      </c>
      <c r="D28" s="22" t="s">
        <v>268</v>
      </c>
      <c r="E28" s="177">
        <v>248</v>
      </c>
      <c r="F28" s="47"/>
      <c r="G28" s="25">
        <f>F28*E28</f>
        <v>0</v>
      </c>
      <c r="H28" s="19"/>
      <c r="I28" s="162"/>
      <c r="J28" s="162"/>
      <c r="K28" s="162"/>
      <c r="L28" s="162"/>
      <c r="M28" s="162"/>
      <c r="N28" s="162"/>
    </row>
    <row r="29" spans="2:14" s="38" customFormat="1" x14ac:dyDescent="0.25">
      <c r="B29" s="51"/>
      <c r="C29" s="15"/>
      <c r="D29" s="22"/>
      <c r="E29" s="177"/>
      <c r="F29" s="47"/>
      <c r="G29" s="25"/>
      <c r="H29" s="19"/>
      <c r="I29" s="162"/>
      <c r="J29" s="162"/>
      <c r="K29" s="162"/>
      <c r="L29" s="162"/>
      <c r="M29" s="162"/>
      <c r="N29" s="162"/>
    </row>
    <row r="30" spans="2:14" s="38" customFormat="1" ht="15.6" x14ac:dyDescent="0.25">
      <c r="B30" s="51" t="s">
        <v>60</v>
      </c>
      <c r="C30" s="15" t="s">
        <v>259</v>
      </c>
      <c r="D30" s="22" t="s">
        <v>268</v>
      </c>
      <c r="E30" s="177">
        <v>28</v>
      </c>
      <c r="F30" s="47"/>
      <c r="G30" s="25">
        <f>F30*E30</f>
        <v>0</v>
      </c>
      <c r="H30" s="19"/>
      <c r="I30" s="162"/>
      <c r="J30" s="162"/>
      <c r="K30" s="162"/>
      <c r="L30" s="162"/>
      <c r="M30" s="162"/>
      <c r="N30" s="162"/>
    </row>
    <row r="31" spans="2:14" s="38" customFormat="1" x14ac:dyDescent="0.25">
      <c r="B31" s="51"/>
      <c r="C31" s="15"/>
      <c r="D31" s="22"/>
      <c r="E31" s="177"/>
      <c r="F31" s="47"/>
      <c r="G31" s="25"/>
      <c r="H31" s="19"/>
      <c r="I31" s="162"/>
      <c r="J31" s="162"/>
      <c r="K31" s="162"/>
      <c r="L31" s="162"/>
      <c r="M31" s="162"/>
      <c r="N31" s="162"/>
    </row>
    <row r="32" spans="2:14" s="38" customFormat="1" ht="26.4" x14ac:dyDescent="0.25">
      <c r="B32" s="51" t="s">
        <v>376</v>
      </c>
      <c r="C32" s="15" t="s">
        <v>260</v>
      </c>
      <c r="D32" s="22"/>
      <c r="E32" s="177"/>
      <c r="F32" s="47"/>
      <c r="G32" s="25"/>
      <c r="H32" s="19"/>
      <c r="I32" s="162"/>
      <c r="J32" s="162"/>
      <c r="K32" s="162"/>
      <c r="L32" s="162"/>
      <c r="M32" s="162"/>
      <c r="N32" s="162"/>
    </row>
    <row r="33" spans="2:14" s="38" customFormat="1" x14ac:dyDescent="0.25">
      <c r="B33" s="51"/>
      <c r="C33" s="15"/>
      <c r="D33" s="22"/>
      <c r="E33" s="177"/>
      <c r="F33" s="47"/>
      <c r="G33" s="25"/>
      <c r="H33" s="19"/>
      <c r="I33" s="162"/>
      <c r="J33" s="162"/>
      <c r="K33" s="162"/>
      <c r="L33" s="162"/>
      <c r="M33" s="162"/>
      <c r="N33" s="162"/>
    </row>
    <row r="34" spans="2:14" s="38" customFormat="1" ht="26.4" x14ac:dyDescent="0.25">
      <c r="B34" s="51" t="s">
        <v>58</v>
      </c>
      <c r="C34" s="15" t="s">
        <v>261</v>
      </c>
      <c r="D34" s="22" t="s">
        <v>268</v>
      </c>
      <c r="E34" s="177">
        <v>3320</v>
      </c>
      <c r="F34" s="47"/>
      <c r="G34" s="25">
        <f>F34*E34</f>
        <v>0</v>
      </c>
      <c r="H34" s="19"/>
      <c r="I34" s="162"/>
      <c r="J34" s="162"/>
      <c r="K34" s="162"/>
      <c r="L34" s="162"/>
      <c r="M34" s="162"/>
      <c r="N34" s="162"/>
    </row>
    <row r="35" spans="2:14" s="38" customFormat="1" x14ac:dyDescent="0.25">
      <c r="B35" s="51"/>
      <c r="C35" s="28"/>
      <c r="D35" s="22"/>
      <c r="E35" s="177"/>
      <c r="F35" s="47"/>
      <c r="G35" s="25"/>
      <c r="H35" s="19"/>
      <c r="I35" s="162"/>
      <c r="J35" s="162"/>
      <c r="K35" s="162"/>
      <c r="L35" s="162"/>
      <c r="M35" s="162"/>
      <c r="N35" s="162"/>
    </row>
    <row r="36" spans="2:14" s="38" customFormat="1" ht="15.6" x14ac:dyDescent="0.25">
      <c r="B36" s="51" t="s">
        <v>60</v>
      </c>
      <c r="C36" s="28" t="s">
        <v>262</v>
      </c>
      <c r="D36" s="22" t="s">
        <v>268</v>
      </c>
      <c r="E36" s="177">
        <v>4950</v>
      </c>
      <c r="F36" s="47"/>
      <c r="G36" s="25">
        <f>F36*E36</f>
        <v>0</v>
      </c>
      <c r="H36" s="19"/>
      <c r="I36" s="162"/>
      <c r="J36" s="162"/>
      <c r="K36" s="162"/>
      <c r="L36" s="162"/>
      <c r="M36" s="162"/>
      <c r="N36" s="162"/>
    </row>
    <row r="37" spans="2:14" s="38" customFormat="1" x14ac:dyDescent="0.25">
      <c r="B37" s="51"/>
      <c r="C37" s="28"/>
      <c r="D37" s="22"/>
      <c r="E37" s="177"/>
      <c r="F37" s="47"/>
      <c r="G37" s="25"/>
      <c r="H37" s="19"/>
      <c r="I37" s="162"/>
      <c r="J37" s="162"/>
      <c r="K37" s="162"/>
      <c r="L37" s="162"/>
      <c r="M37" s="162"/>
      <c r="N37" s="162"/>
    </row>
    <row r="38" spans="2:14" s="38" customFormat="1" ht="15.6" x14ac:dyDescent="0.25">
      <c r="B38" s="51" t="s">
        <v>83</v>
      </c>
      <c r="C38" s="28" t="s">
        <v>263</v>
      </c>
      <c r="D38" s="22" t="s">
        <v>268</v>
      </c>
      <c r="E38" s="177">
        <v>550</v>
      </c>
      <c r="F38" s="47"/>
      <c r="G38" s="25">
        <f>F38*E38</f>
        <v>0</v>
      </c>
      <c r="H38" s="19"/>
      <c r="I38" s="162"/>
      <c r="J38" s="162"/>
      <c r="K38" s="162"/>
      <c r="L38" s="162"/>
      <c r="M38" s="162"/>
      <c r="N38" s="162"/>
    </row>
    <row r="39" spans="2:14" s="38" customFormat="1" x14ac:dyDescent="0.25">
      <c r="B39" s="99"/>
      <c r="C39" s="180"/>
      <c r="D39" s="100"/>
      <c r="E39" s="171"/>
      <c r="F39" s="179"/>
      <c r="G39" s="102"/>
      <c r="H39" s="19"/>
      <c r="I39" s="162"/>
      <c r="J39" s="162"/>
      <c r="K39" s="162"/>
      <c r="L39" s="162"/>
      <c r="M39" s="162"/>
      <c r="N39" s="162"/>
    </row>
    <row r="40" spans="2:14" s="38" customFormat="1" ht="52.8" x14ac:dyDescent="0.25">
      <c r="B40" s="51" t="s">
        <v>377</v>
      </c>
      <c r="C40" s="28" t="s">
        <v>295</v>
      </c>
      <c r="D40" s="22" t="s">
        <v>31</v>
      </c>
      <c r="E40" s="126">
        <v>72</v>
      </c>
      <c r="F40" s="47"/>
      <c r="G40" s="25">
        <f>F40*E40</f>
        <v>0</v>
      </c>
      <c r="H40" s="19"/>
      <c r="I40" s="162"/>
      <c r="J40" s="162"/>
      <c r="K40" s="162"/>
      <c r="L40" s="162"/>
      <c r="M40" s="162"/>
      <c r="N40" s="162"/>
    </row>
    <row r="41" spans="2:14" s="38" customFormat="1" x14ac:dyDescent="0.25">
      <c r="B41" s="99"/>
      <c r="C41" s="180"/>
      <c r="D41" s="100"/>
      <c r="E41" s="171"/>
      <c r="F41" s="179"/>
      <c r="G41" s="102"/>
      <c r="H41" s="19"/>
      <c r="I41" s="162"/>
      <c r="J41" s="162"/>
      <c r="K41" s="162"/>
      <c r="L41" s="162"/>
      <c r="M41" s="162"/>
      <c r="N41" s="162"/>
    </row>
    <row r="42" spans="2:14" s="38" customFormat="1" ht="39.6" x14ac:dyDescent="0.25">
      <c r="B42" s="51" t="s">
        <v>378</v>
      </c>
      <c r="C42" s="15" t="s">
        <v>294</v>
      </c>
      <c r="D42" s="22" t="s">
        <v>31</v>
      </c>
      <c r="E42" s="126">
        <v>30</v>
      </c>
      <c r="F42" s="47"/>
      <c r="G42" s="25">
        <f>F42*E42</f>
        <v>0</v>
      </c>
      <c r="H42" s="19"/>
      <c r="I42" s="162"/>
      <c r="J42" s="162"/>
      <c r="K42" s="162"/>
      <c r="L42" s="162"/>
      <c r="M42" s="162"/>
      <c r="N42" s="162"/>
    </row>
    <row r="43" spans="2:14" s="38" customFormat="1" x14ac:dyDescent="0.25">
      <c r="B43" s="99"/>
      <c r="C43" s="180"/>
      <c r="D43" s="100"/>
      <c r="E43" s="171"/>
      <c r="F43" s="179"/>
      <c r="G43" s="102"/>
      <c r="H43" s="19"/>
      <c r="I43" s="162"/>
      <c r="J43" s="162"/>
      <c r="K43" s="162"/>
      <c r="L43" s="162"/>
      <c r="M43" s="162"/>
      <c r="N43" s="162"/>
    </row>
    <row r="44" spans="2:14" s="38" customFormat="1" x14ac:dyDescent="0.25">
      <c r="B44" s="51" t="s">
        <v>379</v>
      </c>
      <c r="C44" s="15" t="s">
        <v>293</v>
      </c>
      <c r="D44" s="16"/>
      <c r="E44" s="126"/>
      <c r="F44" s="47"/>
      <c r="G44" s="25"/>
      <c r="H44" s="19"/>
      <c r="I44" s="162"/>
      <c r="J44" s="162"/>
      <c r="K44" s="162"/>
      <c r="L44" s="162"/>
      <c r="M44" s="162"/>
      <c r="N44" s="162"/>
    </row>
    <row r="45" spans="2:14" s="38" customFormat="1" x14ac:dyDescent="0.25">
      <c r="B45" s="51"/>
      <c r="C45" s="15"/>
      <c r="D45" s="16"/>
      <c r="E45" s="126"/>
      <c r="F45" s="47"/>
      <c r="G45" s="25"/>
      <c r="H45" s="19"/>
      <c r="I45" s="162"/>
      <c r="J45" s="162"/>
      <c r="K45" s="162"/>
      <c r="L45" s="162"/>
      <c r="M45" s="162"/>
      <c r="N45" s="162"/>
    </row>
    <row r="46" spans="2:14" s="38" customFormat="1" ht="26.4" x14ac:dyDescent="0.25">
      <c r="B46" s="51" t="s">
        <v>380</v>
      </c>
      <c r="C46" s="15" t="s">
        <v>292</v>
      </c>
      <c r="D46" s="22" t="s">
        <v>31</v>
      </c>
      <c r="E46" s="126">
        <v>59</v>
      </c>
      <c r="F46" s="47"/>
      <c r="G46" s="25">
        <f>F46*E46</f>
        <v>0</v>
      </c>
      <c r="H46" s="19"/>
      <c r="I46" s="162"/>
      <c r="J46" s="162"/>
      <c r="K46" s="162"/>
      <c r="L46" s="162"/>
      <c r="M46" s="162"/>
      <c r="N46" s="162"/>
    </row>
    <row r="47" spans="2:14" s="38" customFormat="1" x14ac:dyDescent="0.25">
      <c r="B47" s="99"/>
      <c r="C47" s="180"/>
      <c r="D47" s="100"/>
      <c r="E47" s="171"/>
      <c r="F47" s="179"/>
      <c r="G47" s="102"/>
      <c r="H47" s="19"/>
      <c r="I47" s="162"/>
      <c r="J47" s="162"/>
      <c r="K47" s="162"/>
      <c r="L47" s="162"/>
      <c r="M47" s="162"/>
      <c r="N47" s="162"/>
    </row>
    <row r="48" spans="2:14" s="38" customFormat="1" x14ac:dyDescent="0.25">
      <c r="B48" s="51" t="s">
        <v>381</v>
      </c>
      <c r="C48" s="15" t="s">
        <v>291</v>
      </c>
      <c r="D48" s="22"/>
      <c r="E48" s="126"/>
      <c r="F48" s="47"/>
      <c r="G48" s="25"/>
      <c r="H48" s="19"/>
      <c r="I48" s="162"/>
      <c r="J48" s="162"/>
      <c r="K48" s="162"/>
      <c r="L48" s="162"/>
      <c r="M48" s="162"/>
      <c r="N48" s="162"/>
    </row>
    <row r="49" spans="2:14" s="38" customFormat="1" x14ac:dyDescent="0.25">
      <c r="B49" s="51"/>
      <c r="C49" s="15"/>
      <c r="D49" s="22"/>
      <c r="E49" s="126"/>
      <c r="F49" s="47"/>
      <c r="G49" s="25"/>
      <c r="H49" s="19"/>
      <c r="I49" s="162"/>
      <c r="J49" s="162"/>
      <c r="K49" s="162"/>
      <c r="L49" s="162"/>
      <c r="M49" s="162"/>
      <c r="N49" s="162"/>
    </row>
    <row r="50" spans="2:14" s="38" customFormat="1" ht="26.4" x14ac:dyDescent="0.25">
      <c r="B50" s="51" t="s">
        <v>382</v>
      </c>
      <c r="C50" s="15" t="s">
        <v>290</v>
      </c>
      <c r="D50" s="22"/>
      <c r="E50" s="126"/>
      <c r="F50" s="47"/>
      <c r="G50" s="25"/>
      <c r="H50" s="19"/>
      <c r="I50" s="162"/>
      <c r="J50" s="162"/>
      <c r="K50" s="162"/>
      <c r="L50" s="162"/>
      <c r="M50" s="162"/>
      <c r="N50" s="162"/>
    </row>
    <row r="51" spans="2:14" s="38" customFormat="1" x14ac:dyDescent="0.25">
      <c r="B51" s="51"/>
      <c r="C51" s="83"/>
      <c r="D51" s="22"/>
      <c r="E51" s="126"/>
      <c r="F51" s="47"/>
      <c r="G51" s="25"/>
      <c r="H51" s="19"/>
      <c r="I51" s="162"/>
      <c r="J51" s="162"/>
      <c r="K51" s="162"/>
      <c r="L51" s="162"/>
      <c r="M51" s="162"/>
      <c r="N51" s="162"/>
    </row>
    <row r="52" spans="2:14" s="38" customFormat="1" x14ac:dyDescent="0.25">
      <c r="B52" s="51" t="s">
        <v>60</v>
      </c>
      <c r="C52" s="62" t="s">
        <v>370</v>
      </c>
      <c r="D52" s="64" t="s">
        <v>6</v>
      </c>
      <c r="E52" s="126">
        <v>15</v>
      </c>
      <c r="F52" s="47"/>
      <c r="G52" s="25">
        <f>E52*F52</f>
        <v>0</v>
      </c>
      <c r="H52" s="19"/>
      <c r="I52" s="162"/>
      <c r="J52" s="162"/>
      <c r="K52" s="162"/>
      <c r="L52" s="162"/>
      <c r="M52" s="162"/>
      <c r="N52" s="162"/>
    </row>
    <row r="53" spans="2:14" s="38" customFormat="1" x14ac:dyDescent="0.25">
      <c r="B53" s="51"/>
      <c r="C53" s="185"/>
      <c r="D53" s="64"/>
      <c r="E53" s="126"/>
      <c r="F53" s="47"/>
      <c r="G53" s="25"/>
      <c r="H53" s="19"/>
      <c r="I53" s="162"/>
      <c r="J53" s="162"/>
      <c r="K53" s="162"/>
      <c r="L53" s="162"/>
      <c r="M53" s="162"/>
      <c r="N53" s="162"/>
    </row>
    <row r="54" spans="2:14" s="38" customFormat="1" x14ac:dyDescent="0.25">
      <c r="B54" s="51" t="s">
        <v>369</v>
      </c>
      <c r="C54" s="62" t="s">
        <v>371</v>
      </c>
      <c r="D54" s="4" t="s">
        <v>6</v>
      </c>
      <c r="E54" s="126">
        <v>15</v>
      </c>
      <c r="F54" s="47"/>
      <c r="G54" s="25">
        <f>E54*F54</f>
        <v>0</v>
      </c>
      <c r="H54" s="19"/>
      <c r="I54" s="162"/>
      <c r="J54" s="162"/>
      <c r="K54" s="162"/>
      <c r="L54" s="162"/>
      <c r="M54" s="162"/>
      <c r="N54" s="162"/>
    </row>
    <row r="55" spans="2:14" s="38" customFormat="1" x14ac:dyDescent="0.25">
      <c r="B55" s="51"/>
      <c r="C55" s="185"/>
      <c r="D55" s="4"/>
      <c r="E55" s="126"/>
      <c r="F55" s="47"/>
      <c r="G55" s="25"/>
      <c r="H55" s="19"/>
      <c r="I55" s="162"/>
      <c r="J55" s="162"/>
      <c r="K55" s="162"/>
      <c r="L55" s="162"/>
      <c r="M55" s="162"/>
      <c r="N55" s="162"/>
    </row>
    <row r="56" spans="2:14" s="38" customFormat="1" ht="26.4" x14ac:dyDescent="0.25">
      <c r="B56" s="51" t="s">
        <v>403</v>
      </c>
      <c r="C56" s="185" t="s">
        <v>299</v>
      </c>
      <c r="D56" s="4"/>
      <c r="E56" s="126"/>
      <c r="F56" s="47"/>
      <c r="G56" s="25"/>
      <c r="H56" s="19"/>
      <c r="I56" s="162"/>
      <c r="J56" s="162"/>
      <c r="K56" s="162"/>
      <c r="L56" s="162"/>
      <c r="M56" s="162"/>
      <c r="N56" s="162"/>
    </row>
    <row r="57" spans="2:14" s="38" customFormat="1" x14ac:dyDescent="0.25">
      <c r="B57" s="51"/>
      <c r="C57" s="185"/>
      <c r="D57" s="4"/>
      <c r="E57" s="126"/>
      <c r="F57" s="47"/>
      <c r="G57" s="25"/>
      <c r="H57" s="19"/>
      <c r="I57" s="162"/>
      <c r="J57" s="162"/>
      <c r="K57" s="162"/>
      <c r="L57" s="162"/>
      <c r="M57" s="162"/>
      <c r="N57" s="162"/>
    </row>
    <row r="58" spans="2:14" s="38" customFormat="1" ht="26.4" x14ac:dyDescent="0.25">
      <c r="B58" s="51" t="s">
        <v>404</v>
      </c>
      <c r="C58" s="185" t="s">
        <v>298</v>
      </c>
      <c r="D58" s="22" t="s">
        <v>31</v>
      </c>
      <c r="E58" s="126">
        <v>248</v>
      </c>
      <c r="F58" s="47"/>
      <c r="G58" s="25">
        <f>E58*F58</f>
        <v>0</v>
      </c>
      <c r="H58" s="19"/>
      <c r="I58" s="162"/>
      <c r="J58" s="162"/>
      <c r="K58" s="162"/>
      <c r="L58" s="162"/>
      <c r="M58" s="162"/>
      <c r="N58" s="162"/>
    </row>
    <row r="59" spans="2:14" s="38" customFormat="1" x14ac:dyDescent="0.25">
      <c r="B59" s="51"/>
      <c r="C59" s="185"/>
      <c r="D59" s="4"/>
      <c r="E59" s="126"/>
      <c r="F59" s="47"/>
      <c r="G59" s="25"/>
      <c r="H59" s="19"/>
      <c r="I59" s="162"/>
      <c r="J59" s="162"/>
      <c r="K59" s="162"/>
      <c r="L59" s="162"/>
      <c r="M59" s="162"/>
      <c r="N59" s="162"/>
    </row>
    <row r="60" spans="2:14" s="38" customFormat="1" ht="26.4" x14ac:dyDescent="0.25">
      <c r="B60" s="51" t="s">
        <v>405</v>
      </c>
      <c r="C60" s="185" t="s">
        <v>297</v>
      </c>
      <c r="D60" s="22" t="s">
        <v>31</v>
      </c>
      <c r="E60" s="126">
        <v>14</v>
      </c>
      <c r="F60" s="47"/>
      <c r="G60" s="25">
        <f>E60*F60</f>
        <v>0</v>
      </c>
      <c r="H60" s="19"/>
      <c r="I60" s="162"/>
      <c r="J60" s="162"/>
      <c r="K60" s="162"/>
      <c r="L60" s="162"/>
      <c r="M60" s="162"/>
      <c r="N60" s="162"/>
    </row>
    <row r="61" spans="2:14" s="38" customFormat="1" x14ac:dyDescent="0.25">
      <c r="B61" s="51"/>
      <c r="C61" s="185"/>
      <c r="D61" s="4"/>
      <c r="E61" s="126"/>
      <c r="F61" s="47"/>
      <c r="G61" s="25"/>
      <c r="H61" s="19"/>
      <c r="I61" s="162"/>
      <c r="J61" s="162"/>
      <c r="K61" s="162"/>
      <c r="L61" s="162"/>
      <c r="M61" s="162"/>
      <c r="N61" s="162"/>
    </row>
    <row r="62" spans="2:14" s="38" customFormat="1" ht="26.4" x14ac:dyDescent="0.25">
      <c r="B62" s="51" t="s">
        <v>406</v>
      </c>
      <c r="C62" s="185" t="s">
        <v>271</v>
      </c>
      <c r="D62" s="22" t="s">
        <v>31</v>
      </c>
      <c r="E62" s="126">
        <v>14</v>
      </c>
      <c r="F62" s="47"/>
      <c r="G62" s="25">
        <f>E62*F62</f>
        <v>0</v>
      </c>
      <c r="H62" s="19"/>
      <c r="I62" s="162"/>
      <c r="J62" s="162"/>
      <c r="K62" s="162"/>
      <c r="L62" s="162"/>
      <c r="M62" s="162"/>
      <c r="N62" s="162"/>
    </row>
    <row r="63" spans="2:14" s="38" customFormat="1" x14ac:dyDescent="0.25">
      <c r="B63" s="51"/>
      <c r="C63" s="185"/>
      <c r="D63" s="54"/>
      <c r="E63" s="126"/>
      <c r="F63" s="47"/>
      <c r="G63" s="25"/>
      <c r="H63" s="19"/>
      <c r="I63" s="162"/>
      <c r="J63" s="162"/>
      <c r="K63" s="162"/>
      <c r="L63" s="162"/>
      <c r="M63" s="162"/>
      <c r="N63" s="162"/>
    </row>
    <row r="64" spans="2:14" s="38" customFormat="1" ht="30" customHeight="1" x14ac:dyDescent="0.25">
      <c r="B64" s="51" t="s">
        <v>814</v>
      </c>
      <c r="C64" s="185" t="s">
        <v>307</v>
      </c>
      <c r="D64" s="54"/>
      <c r="E64" s="126"/>
      <c r="F64" s="47"/>
      <c r="G64" s="25"/>
      <c r="H64" s="19"/>
      <c r="I64" s="162"/>
      <c r="J64" s="162"/>
      <c r="K64" s="162"/>
      <c r="L64" s="162"/>
      <c r="M64" s="162"/>
      <c r="N64" s="162"/>
    </row>
    <row r="65" spans="2:14" s="38" customFormat="1" ht="30" customHeight="1" x14ac:dyDescent="0.25">
      <c r="B65" s="51" t="s">
        <v>815</v>
      </c>
      <c r="C65" s="3" t="s">
        <v>401</v>
      </c>
      <c r="D65" s="22" t="s">
        <v>31</v>
      </c>
      <c r="E65" s="173">
        <f>275*2</f>
        <v>550</v>
      </c>
      <c r="F65" s="40"/>
      <c r="G65" s="18">
        <f>F65*E65</f>
        <v>0</v>
      </c>
      <c r="H65" s="19"/>
      <c r="I65" s="162"/>
      <c r="J65" s="162"/>
      <c r="K65" s="162"/>
      <c r="L65" s="162"/>
      <c r="M65" s="162"/>
      <c r="N65" s="162"/>
    </row>
    <row r="66" spans="2:14" s="38" customFormat="1" ht="12.6" customHeight="1" x14ac:dyDescent="0.25">
      <c r="B66" s="99"/>
      <c r="C66" s="181"/>
      <c r="D66" s="111"/>
      <c r="E66" s="171"/>
      <c r="F66" s="179"/>
      <c r="G66" s="102"/>
      <c r="H66" s="19"/>
      <c r="I66" s="162"/>
      <c r="J66" s="162"/>
      <c r="K66" s="162"/>
      <c r="L66" s="162"/>
      <c r="M66" s="162"/>
      <c r="N66" s="162"/>
    </row>
    <row r="67" spans="2:14" s="38" customFormat="1" x14ac:dyDescent="0.25">
      <c r="B67" s="51"/>
      <c r="C67" s="15"/>
      <c r="D67" s="22"/>
      <c r="E67" s="147"/>
      <c r="F67" s="47"/>
      <c r="G67" s="25"/>
      <c r="H67" s="19"/>
      <c r="I67" s="162"/>
      <c r="J67" s="162"/>
      <c r="K67" s="162"/>
      <c r="L67" s="162"/>
      <c r="M67" s="162"/>
      <c r="N67" s="162"/>
    </row>
    <row r="68" spans="2:14" x14ac:dyDescent="0.25">
      <c r="B68" s="72" t="str">
        <f>$B$10</f>
        <v>C1.5</v>
      </c>
      <c r="C68" s="32" t="s">
        <v>12</v>
      </c>
      <c r="D68" s="33"/>
      <c r="E68" s="148"/>
      <c r="F68" s="33"/>
      <c r="G68" s="35">
        <f>SUM(G9:G67)</f>
        <v>0</v>
      </c>
      <c r="I68" s="162"/>
      <c r="J68" s="162"/>
      <c r="K68" s="162"/>
      <c r="L68" s="162"/>
      <c r="M68" s="162"/>
      <c r="N68" s="162"/>
    </row>
    <row r="69" spans="2:14" x14ac:dyDescent="0.25">
      <c r="B69" s="309" t="str">
        <f>Client1</f>
        <v>Province of KwaZulu-Natal</v>
      </c>
      <c r="C69" s="309"/>
      <c r="D69" s="309"/>
      <c r="E69" s="307" t="str">
        <f>"Contract No. "&amp;ContractNo</f>
        <v>Contract No. ZNB01871/00000/00/PMC/INF/23/T</v>
      </c>
      <c r="F69" s="307"/>
      <c r="G69" s="307"/>
      <c r="I69" s="162"/>
      <c r="J69" s="162"/>
      <c r="K69" s="162"/>
      <c r="L69" s="162"/>
      <c r="M69" s="162"/>
      <c r="N69" s="162"/>
    </row>
    <row r="70" spans="2:14" x14ac:dyDescent="0.25">
      <c r="B70" s="309" t="str">
        <f>Client2</f>
        <v>Department of Transport</v>
      </c>
      <c r="C70" s="309"/>
      <c r="D70" s="309"/>
      <c r="E70" s="307"/>
      <c r="F70" s="307"/>
      <c r="G70" s="307"/>
      <c r="I70" s="162"/>
      <c r="J70" s="162"/>
      <c r="K70" s="162"/>
      <c r="L70" s="162"/>
      <c r="M70" s="162"/>
      <c r="N70" s="162"/>
    </row>
    <row r="71" spans="2:14" x14ac:dyDescent="0.25">
      <c r="B71" s="310"/>
      <c r="C71" s="310"/>
      <c r="D71" s="310"/>
      <c r="E71" s="308"/>
      <c r="F71" s="308"/>
      <c r="G71" s="308"/>
      <c r="H71" s="6"/>
      <c r="I71" s="162"/>
      <c r="J71" s="162"/>
      <c r="K71" s="162"/>
      <c r="L71" s="162"/>
      <c r="M71" s="162"/>
      <c r="N71" s="162"/>
    </row>
    <row r="72" spans="2:14" x14ac:dyDescent="0.25">
      <c r="B72" s="318" t="s">
        <v>8</v>
      </c>
      <c r="C72" s="319"/>
      <c r="D72" s="319"/>
      <c r="E72" s="319"/>
      <c r="F72" s="319"/>
      <c r="G72" s="320" t="str">
        <f>G4</f>
        <v>CHAPTER C1.5</v>
      </c>
      <c r="H72" s="9"/>
      <c r="I72" s="162"/>
      <c r="J72" s="162"/>
      <c r="K72" s="162"/>
      <c r="L72" s="162"/>
      <c r="M72" s="162"/>
      <c r="N72" s="162"/>
    </row>
    <row r="73" spans="2:14" x14ac:dyDescent="0.25">
      <c r="B73" s="311" t="str">
        <f>ContractDescription</f>
        <v>THE UPGRADE OF MSUNDUZI RIVER BRIDGE (GRIMTHORPE AVE TO BISHOPSTOWE) DISTRICT ROAD D669 KM 2.54</v>
      </c>
      <c r="C73" s="312"/>
      <c r="D73" s="312"/>
      <c r="E73" s="312"/>
      <c r="F73" s="312"/>
      <c r="G73" s="321"/>
      <c r="H73" s="9"/>
      <c r="I73" s="162"/>
      <c r="J73" s="162"/>
      <c r="K73" s="162"/>
      <c r="L73" s="162"/>
      <c r="M73" s="162"/>
      <c r="N73" s="162"/>
    </row>
    <row r="74" spans="2:14" x14ac:dyDescent="0.25">
      <c r="B74" s="311"/>
      <c r="C74" s="312"/>
      <c r="D74" s="312"/>
      <c r="E74" s="312"/>
      <c r="F74" s="312"/>
      <c r="G74" s="321"/>
      <c r="H74" s="9"/>
      <c r="I74" s="162"/>
      <c r="J74" s="162"/>
      <c r="K74" s="162"/>
      <c r="L74" s="162"/>
      <c r="M74" s="162"/>
      <c r="N74" s="162"/>
    </row>
    <row r="75" spans="2:14" s="10" customFormat="1" ht="24.9" customHeight="1" x14ac:dyDescent="0.25">
      <c r="B75" s="313"/>
      <c r="C75" s="314"/>
      <c r="D75" s="314"/>
      <c r="E75" s="314"/>
      <c r="F75" s="314"/>
      <c r="G75" s="322"/>
      <c r="H75" s="13"/>
      <c r="I75" s="162"/>
      <c r="J75" s="162"/>
      <c r="K75" s="162"/>
      <c r="L75" s="162"/>
      <c r="M75" s="162"/>
      <c r="N75" s="162"/>
    </row>
    <row r="76" spans="2:14" s="30" customFormat="1" ht="20.100000000000001" customHeight="1" x14ac:dyDescent="0.25">
      <c r="B76" s="66" t="s">
        <v>0</v>
      </c>
      <c r="C76" s="12" t="s">
        <v>1</v>
      </c>
      <c r="D76" s="12" t="s">
        <v>2</v>
      </c>
      <c r="E76" s="145" t="s">
        <v>3</v>
      </c>
      <c r="F76" s="12" t="s">
        <v>4</v>
      </c>
      <c r="G76" s="12" t="s">
        <v>5</v>
      </c>
      <c r="H76" s="36"/>
      <c r="I76" s="162"/>
      <c r="J76" s="162"/>
      <c r="K76" s="162"/>
      <c r="L76" s="162"/>
      <c r="M76" s="162"/>
      <c r="N76" s="162"/>
    </row>
    <row r="77" spans="2:14" x14ac:dyDescent="0.25">
      <c r="B77" s="72"/>
      <c r="C77" s="32" t="s">
        <v>36</v>
      </c>
      <c r="D77" s="33"/>
      <c r="E77" s="148"/>
      <c r="F77" s="33"/>
      <c r="G77" s="35">
        <f>G68</f>
        <v>0</v>
      </c>
      <c r="H77" s="43"/>
      <c r="I77" s="162"/>
      <c r="J77" s="162"/>
      <c r="K77" s="162"/>
      <c r="L77" s="162"/>
      <c r="M77" s="162"/>
      <c r="N77" s="162"/>
    </row>
    <row r="78" spans="2:14" x14ac:dyDescent="0.25">
      <c r="B78" s="51" t="s">
        <v>383</v>
      </c>
      <c r="C78" s="15" t="s">
        <v>269</v>
      </c>
      <c r="D78" s="187"/>
      <c r="E78" s="188"/>
      <c r="F78" s="182"/>
      <c r="G78" s="183"/>
      <c r="H78" s="43"/>
      <c r="I78" s="162"/>
      <c r="J78" s="162"/>
      <c r="K78" s="162"/>
      <c r="L78" s="162"/>
      <c r="M78" s="162"/>
      <c r="N78" s="162"/>
    </row>
    <row r="79" spans="2:14" ht="26.4" x14ac:dyDescent="0.25">
      <c r="B79" s="51" t="s">
        <v>384</v>
      </c>
      <c r="C79" s="15" t="s">
        <v>270</v>
      </c>
      <c r="D79" s="22" t="s">
        <v>31</v>
      </c>
      <c r="E79" s="125">
        <v>331</v>
      </c>
      <c r="F79" s="47"/>
      <c r="G79" s="25">
        <f>F79*E79</f>
        <v>0</v>
      </c>
      <c r="H79" s="43"/>
      <c r="I79" s="162"/>
      <c r="J79" s="162"/>
      <c r="K79" s="162"/>
      <c r="L79" s="162"/>
      <c r="M79" s="162"/>
      <c r="N79" s="162"/>
    </row>
    <row r="80" spans="2:14" x14ac:dyDescent="0.25">
      <c r="B80" s="51"/>
      <c r="C80" s="15"/>
      <c r="D80" s="22"/>
      <c r="E80" s="125"/>
      <c r="F80" s="47"/>
      <c r="G80" s="25"/>
      <c r="H80" s="43"/>
      <c r="I80" s="162"/>
      <c r="J80" s="162"/>
      <c r="K80" s="162"/>
      <c r="L80" s="162"/>
      <c r="M80" s="162"/>
      <c r="N80" s="162"/>
    </row>
    <row r="81" spans="2:14" x14ac:dyDescent="0.25">
      <c r="B81" s="51" t="s">
        <v>385</v>
      </c>
      <c r="C81" s="15" t="s">
        <v>274</v>
      </c>
      <c r="D81" s="22"/>
      <c r="E81" s="125"/>
      <c r="F81" s="179"/>
      <c r="G81" s="102"/>
      <c r="H81" s="43"/>
      <c r="I81" s="162"/>
      <c r="J81" s="162"/>
      <c r="K81" s="162"/>
      <c r="L81" s="162"/>
      <c r="M81" s="162"/>
      <c r="N81" s="162"/>
    </row>
    <row r="82" spans="2:14" x14ac:dyDescent="0.25">
      <c r="B82" s="51"/>
      <c r="C82" s="15"/>
      <c r="D82" s="22"/>
      <c r="E82" s="125"/>
      <c r="F82" s="179"/>
      <c r="G82" s="102"/>
      <c r="H82" s="43"/>
      <c r="I82" s="162"/>
      <c r="J82" s="162"/>
      <c r="K82" s="162"/>
      <c r="L82" s="162"/>
      <c r="M82" s="162"/>
      <c r="N82" s="162"/>
    </row>
    <row r="83" spans="2:14" ht="26.4" x14ac:dyDescent="0.25">
      <c r="B83" s="51" t="s">
        <v>386</v>
      </c>
      <c r="C83" s="15" t="s">
        <v>275</v>
      </c>
      <c r="D83" s="22"/>
      <c r="E83" s="125"/>
      <c r="F83" s="179"/>
      <c r="G83" s="102"/>
      <c r="H83" s="43"/>
      <c r="I83" s="162"/>
      <c r="J83" s="162"/>
      <c r="K83" s="162"/>
      <c r="L83" s="162"/>
      <c r="M83" s="162"/>
      <c r="N83" s="162"/>
    </row>
    <row r="84" spans="2:14" ht="15.6" x14ac:dyDescent="0.25">
      <c r="B84" s="51" t="s">
        <v>58</v>
      </c>
      <c r="C84" s="15" t="s">
        <v>276</v>
      </c>
      <c r="D84" s="22" t="s">
        <v>31</v>
      </c>
      <c r="E84" s="126">
        <v>15</v>
      </c>
      <c r="F84" s="47"/>
      <c r="G84" s="25">
        <f>F84*E84</f>
        <v>0</v>
      </c>
      <c r="H84" s="43"/>
      <c r="I84" s="162"/>
      <c r="J84" s="162"/>
      <c r="K84" s="162"/>
      <c r="L84" s="162"/>
      <c r="M84" s="162"/>
      <c r="N84" s="162"/>
    </row>
    <row r="85" spans="2:14" x14ac:dyDescent="0.25">
      <c r="B85" s="51"/>
      <c r="C85" s="53"/>
      <c r="D85" s="164"/>
      <c r="E85" s="186"/>
      <c r="F85" s="47"/>
      <c r="G85" s="25"/>
      <c r="H85" s="43"/>
      <c r="I85" s="162"/>
      <c r="J85" s="162"/>
      <c r="K85" s="162"/>
      <c r="L85" s="162"/>
      <c r="M85" s="162"/>
      <c r="N85" s="162"/>
    </row>
    <row r="86" spans="2:14" ht="26.4" x14ac:dyDescent="0.25">
      <c r="B86" s="51" t="s">
        <v>399</v>
      </c>
      <c r="C86" s="53" t="s">
        <v>424</v>
      </c>
      <c r="D86" s="164"/>
      <c r="E86" s="186"/>
      <c r="F86" s="47"/>
      <c r="G86" s="25"/>
      <c r="H86" s="43"/>
      <c r="I86" s="162"/>
      <c r="J86" s="162"/>
      <c r="K86" s="162"/>
      <c r="L86" s="162"/>
      <c r="M86" s="162"/>
      <c r="N86" s="162"/>
    </row>
    <row r="87" spans="2:14" ht="26.4" x14ac:dyDescent="0.25">
      <c r="B87" s="51" t="s">
        <v>278</v>
      </c>
      <c r="C87" s="53" t="s">
        <v>400</v>
      </c>
      <c r="D87" s="22" t="s">
        <v>31</v>
      </c>
      <c r="E87" s="186">
        <f>275*2</f>
        <v>550</v>
      </c>
      <c r="F87" s="47"/>
      <c r="G87" s="25">
        <f>E87*F87</f>
        <v>0</v>
      </c>
      <c r="H87" s="43"/>
      <c r="I87" s="162"/>
      <c r="J87" s="162"/>
      <c r="K87" s="162"/>
      <c r="L87" s="162"/>
      <c r="M87" s="162"/>
      <c r="N87" s="162"/>
    </row>
    <row r="88" spans="2:14" x14ac:dyDescent="0.25">
      <c r="B88" s="51"/>
      <c r="C88" s="53"/>
      <c r="D88" s="164"/>
      <c r="E88" s="186"/>
      <c r="F88" s="47"/>
      <c r="G88" s="25"/>
      <c r="H88" s="43"/>
      <c r="I88" s="162"/>
      <c r="J88" s="162"/>
      <c r="K88" s="162"/>
      <c r="L88" s="162"/>
      <c r="M88" s="162"/>
      <c r="N88" s="162"/>
    </row>
    <row r="89" spans="2:14" ht="52.8" x14ac:dyDescent="0.25">
      <c r="B89" s="65" t="s">
        <v>425</v>
      </c>
      <c r="C89" s="276" t="s">
        <v>426</v>
      </c>
      <c r="D89" s="164"/>
      <c r="E89" s="277"/>
      <c r="F89" s="47"/>
      <c r="G89" s="156"/>
      <c r="H89" s="43"/>
      <c r="I89" s="162"/>
      <c r="J89" s="162"/>
      <c r="K89" s="162"/>
      <c r="L89" s="162"/>
      <c r="M89" s="162"/>
      <c r="N89" s="162"/>
    </row>
    <row r="90" spans="2:14" ht="26.4" x14ac:dyDescent="0.25">
      <c r="B90" s="51" t="s">
        <v>427</v>
      </c>
      <c r="C90" s="53" t="s">
        <v>816</v>
      </c>
      <c r="D90" s="278" t="s">
        <v>428</v>
      </c>
      <c r="E90" s="279">
        <v>1</v>
      </c>
      <c r="F90" s="279"/>
      <c r="G90" s="280">
        <f>F90*E90</f>
        <v>0</v>
      </c>
      <c r="H90" s="43"/>
      <c r="I90" s="162"/>
      <c r="J90" s="162"/>
      <c r="K90" s="162"/>
      <c r="L90" s="162"/>
      <c r="M90" s="162"/>
      <c r="N90" s="162"/>
    </row>
    <row r="91" spans="2:14" x14ac:dyDescent="0.25">
      <c r="B91" s="51"/>
      <c r="C91" s="53"/>
      <c r="D91" s="164"/>
      <c r="E91" s="277"/>
      <c r="F91" s="47"/>
      <c r="G91" s="156"/>
      <c r="H91" s="43"/>
      <c r="I91" s="162"/>
      <c r="J91" s="162"/>
      <c r="K91" s="162"/>
      <c r="L91" s="162"/>
      <c r="M91" s="162"/>
      <c r="N91" s="162"/>
    </row>
    <row r="92" spans="2:14" ht="26.4" x14ac:dyDescent="0.25">
      <c r="B92" s="65" t="s">
        <v>429</v>
      </c>
      <c r="C92" s="7" t="s">
        <v>430</v>
      </c>
      <c r="D92" s="164"/>
      <c r="E92" s="277"/>
      <c r="F92" s="47"/>
      <c r="G92" s="156"/>
      <c r="H92" s="43"/>
      <c r="I92" s="162"/>
      <c r="J92" s="162"/>
      <c r="K92" s="162"/>
      <c r="L92" s="162"/>
      <c r="M92" s="162"/>
      <c r="N92" s="162"/>
    </row>
    <row r="93" spans="2:14" ht="26.4" x14ac:dyDescent="0.25">
      <c r="B93" s="281" t="s">
        <v>431</v>
      </c>
      <c r="C93" s="282" t="s">
        <v>432</v>
      </c>
      <c r="D93" s="164"/>
      <c r="E93" s="277"/>
      <c r="F93" s="47"/>
      <c r="G93" s="156"/>
      <c r="H93" s="43"/>
      <c r="I93" s="162"/>
      <c r="J93" s="162"/>
      <c r="K93" s="162"/>
      <c r="L93" s="162"/>
      <c r="M93" s="162"/>
      <c r="N93" s="162"/>
    </row>
    <row r="94" spans="2:14" ht="15.6" x14ac:dyDescent="0.25">
      <c r="B94" s="51" t="s">
        <v>58</v>
      </c>
      <c r="C94" s="282" t="s">
        <v>433</v>
      </c>
      <c r="D94" s="22" t="s">
        <v>31</v>
      </c>
      <c r="E94" s="151">
        <v>161</v>
      </c>
      <c r="F94" s="152"/>
      <c r="G94" s="153">
        <f>IF(D94="","",E94*F94)</f>
        <v>0</v>
      </c>
      <c r="H94" s="43"/>
      <c r="I94" s="162"/>
      <c r="J94" s="162"/>
      <c r="K94" s="162"/>
      <c r="L94" s="162"/>
      <c r="M94" s="162"/>
      <c r="N94" s="162"/>
    </row>
    <row r="95" spans="2:14" x14ac:dyDescent="0.25">
      <c r="B95" s="51"/>
      <c r="C95" s="53"/>
      <c r="D95" s="164"/>
      <c r="E95" s="277"/>
      <c r="F95" s="47"/>
      <c r="G95" s="156"/>
      <c r="H95" s="43"/>
      <c r="I95" s="162"/>
      <c r="J95" s="162"/>
      <c r="K95" s="162"/>
      <c r="L95" s="162"/>
      <c r="M95" s="162"/>
      <c r="N95" s="162"/>
    </row>
    <row r="96" spans="2:14" x14ac:dyDescent="0.25">
      <c r="B96" s="65" t="s">
        <v>434</v>
      </c>
      <c r="C96" s="283" t="s">
        <v>435</v>
      </c>
      <c r="D96" s="164"/>
      <c r="E96" s="277"/>
      <c r="F96" s="47"/>
      <c r="G96" s="156"/>
      <c r="H96" s="43"/>
      <c r="I96" s="162"/>
      <c r="J96" s="162"/>
      <c r="K96" s="162"/>
      <c r="L96" s="162"/>
      <c r="M96" s="162"/>
      <c r="N96" s="162"/>
    </row>
    <row r="97" spans="2:14" x14ac:dyDescent="0.25">
      <c r="B97" s="195" t="s">
        <v>436</v>
      </c>
      <c r="C97" s="284" t="s">
        <v>437</v>
      </c>
      <c r="D97" s="278" t="s">
        <v>428</v>
      </c>
      <c r="E97" s="279">
        <v>1</v>
      </c>
      <c r="F97" s="279"/>
      <c r="G97" s="156">
        <f>F97*E97</f>
        <v>0</v>
      </c>
      <c r="H97" s="43"/>
      <c r="I97" s="162"/>
      <c r="J97" s="162"/>
      <c r="K97" s="162"/>
      <c r="L97" s="162"/>
      <c r="M97" s="162"/>
      <c r="N97" s="162"/>
    </row>
    <row r="98" spans="2:14" x14ac:dyDescent="0.25">
      <c r="B98" s="195" t="s">
        <v>438</v>
      </c>
      <c r="C98" s="284" t="s">
        <v>439</v>
      </c>
      <c r="D98" s="278" t="s">
        <v>428</v>
      </c>
      <c r="E98" s="279">
        <v>1</v>
      </c>
      <c r="F98" s="279"/>
      <c r="G98" s="156">
        <f>F98*E98</f>
        <v>0</v>
      </c>
      <c r="H98" s="43"/>
      <c r="I98" s="162"/>
      <c r="J98" s="162"/>
      <c r="K98" s="162"/>
      <c r="L98" s="162"/>
      <c r="M98" s="162"/>
      <c r="N98" s="162"/>
    </row>
    <row r="99" spans="2:14" x14ac:dyDescent="0.25">
      <c r="B99" s="51"/>
      <c r="C99" s="53"/>
      <c r="D99" s="164"/>
      <c r="E99" s="277"/>
      <c r="F99" s="47"/>
      <c r="G99" s="156"/>
      <c r="H99" s="43"/>
      <c r="I99" s="162"/>
      <c r="J99" s="162"/>
      <c r="K99" s="162"/>
      <c r="L99" s="162"/>
      <c r="M99" s="162"/>
      <c r="N99" s="162"/>
    </row>
    <row r="100" spans="2:14" ht="26.4" x14ac:dyDescent="0.25">
      <c r="B100" s="65" t="s">
        <v>440</v>
      </c>
      <c r="C100" s="283" t="s">
        <v>441</v>
      </c>
      <c r="D100" s="164"/>
      <c r="E100" s="277"/>
      <c r="F100" s="47"/>
      <c r="G100" s="156"/>
      <c r="H100" s="43"/>
      <c r="I100" s="162"/>
      <c r="J100" s="162"/>
      <c r="K100" s="162"/>
      <c r="L100" s="162"/>
      <c r="M100" s="162"/>
      <c r="N100" s="162"/>
    </row>
    <row r="101" spans="2:14" ht="15.6" x14ac:dyDescent="0.25">
      <c r="B101" s="195" t="s">
        <v>442</v>
      </c>
      <c r="C101" s="282" t="s">
        <v>443</v>
      </c>
      <c r="D101" s="22" t="s">
        <v>31</v>
      </c>
      <c r="E101" s="151">
        <v>77</v>
      </c>
      <c r="F101" s="152"/>
      <c r="G101" s="153">
        <f>IF(D101="","",E101*F101)</f>
        <v>0</v>
      </c>
      <c r="H101" s="43"/>
      <c r="I101" s="162"/>
      <c r="J101" s="162"/>
      <c r="K101" s="162"/>
      <c r="L101" s="162"/>
      <c r="M101" s="162"/>
      <c r="N101" s="162"/>
    </row>
    <row r="102" spans="2:14" ht="15.6" x14ac:dyDescent="0.25">
      <c r="B102" s="195" t="s">
        <v>444</v>
      </c>
      <c r="C102" s="282" t="s">
        <v>445</v>
      </c>
      <c r="D102" s="22" t="s">
        <v>31</v>
      </c>
      <c r="E102" s="151">
        <v>52</v>
      </c>
      <c r="F102" s="152"/>
      <c r="G102" s="153">
        <f>IF(D102="","",E102*F102)</f>
        <v>0</v>
      </c>
      <c r="H102" s="43"/>
      <c r="I102" s="162"/>
      <c r="J102" s="162"/>
      <c r="K102" s="162"/>
      <c r="L102" s="162"/>
      <c r="M102" s="162"/>
      <c r="N102" s="162"/>
    </row>
    <row r="103" spans="2:14" x14ac:dyDescent="0.25">
      <c r="B103" s="195"/>
      <c r="C103" s="285"/>
      <c r="D103" s="164"/>
      <c r="E103" s="196"/>
      <c r="F103" s="152"/>
      <c r="G103" s="153"/>
      <c r="H103" s="43"/>
      <c r="I103" s="162"/>
      <c r="J103" s="162"/>
      <c r="K103" s="162"/>
      <c r="L103" s="162"/>
      <c r="M103" s="162"/>
      <c r="N103" s="162"/>
    </row>
    <row r="104" spans="2:14" ht="26.4" x14ac:dyDescent="0.25">
      <c r="B104" s="65" t="s">
        <v>446</v>
      </c>
      <c r="C104" s="283" t="s">
        <v>447</v>
      </c>
      <c r="D104" s="286"/>
      <c r="E104" s="287"/>
      <c r="F104" s="288"/>
      <c r="G104" s="289"/>
      <c r="H104" s="43"/>
      <c r="I104" s="162"/>
      <c r="J104" s="162"/>
      <c r="K104" s="162"/>
      <c r="L104" s="162"/>
      <c r="M104" s="162"/>
      <c r="N104" s="162"/>
    </row>
    <row r="105" spans="2:14" ht="15.6" x14ac:dyDescent="0.25">
      <c r="B105" s="195" t="s">
        <v>448</v>
      </c>
      <c r="C105" s="282" t="s">
        <v>449</v>
      </c>
      <c r="D105" s="22" t="s">
        <v>31</v>
      </c>
      <c r="E105" s="151">
        <v>160</v>
      </c>
      <c r="F105" s="152"/>
      <c r="G105" s="153">
        <f>IF(D105="","",E105*F105)</f>
        <v>0</v>
      </c>
      <c r="H105" s="43"/>
      <c r="I105" s="162"/>
      <c r="J105" s="162"/>
      <c r="K105" s="162"/>
      <c r="L105" s="162"/>
      <c r="M105" s="162"/>
      <c r="N105" s="162"/>
    </row>
    <row r="106" spans="2:14" x14ac:dyDescent="0.25">
      <c r="B106" s="195"/>
      <c r="C106" s="282"/>
      <c r="D106" s="286"/>
      <c r="E106" s="287"/>
      <c r="F106" s="288"/>
      <c r="G106" s="289"/>
      <c r="H106" s="43"/>
      <c r="I106" s="162"/>
      <c r="J106" s="162"/>
      <c r="K106" s="162"/>
      <c r="L106" s="162"/>
      <c r="M106" s="162"/>
      <c r="N106" s="162"/>
    </row>
    <row r="107" spans="2:14" ht="26.4" x14ac:dyDescent="0.25">
      <c r="B107" s="65" t="s">
        <v>450</v>
      </c>
      <c r="C107" s="283" t="s">
        <v>451</v>
      </c>
      <c r="D107" s="286"/>
      <c r="E107" s="287"/>
      <c r="F107" s="288"/>
      <c r="G107" s="289"/>
      <c r="H107" s="43"/>
      <c r="I107" s="162"/>
      <c r="J107" s="162"/>
      <c r="K107" s="162"/>
      <c r="L107" s="162"/>
      <c r="M107" s="162"/>
      <c r="N107" s="162"/>
    </row>
    <row r="108" spans="2:14" ht="26.4" x14ac:dyDescent="0.25">
      <c r="B108" s="195" t="s">
        <v>452</v>
      </c>
      <c r="C108" s="282" t="s">
        <v>453</v>
      </c>
      <c r="D108" s="16" t="s">
        <v>6</v>
      </c>
      <c r="E108" s="290">
        <v>92</v>
      </c>
      <c r="F108" s="291"/>
      <c r="G108" s="153">
        <f>IF(D108="","",E108*F108)</f>
        <v>0</v>
      </c>
      <c r="H108" s="43"/>
      <c r="I108" s="162"/>
      <c r="J108" s="162"/>
      <c r="K108" s="162"/>
      <c r="L108" s="162"/>
      <c r="M108" s="162"/>
      <c r="N108" s="162"/>
    </row>
    <row r="109" spans="2:14" ht="39.6" x14ac:dyDescent="0.25">
      <c r="B109" s="195" t="s">
        <v>454</v>
      </c>
      <c r="C109" s="282" t="s">
        <v>455</v>
      </c>
      <c r="D109" s="16" t="s">
        <v>456</v>
      </c>
      <c r="E109" s="290">
        <v>710</v>
      </c>
      <c r="F109" s="292"/>
      <c r="G109" s="153">
        <f>IF(D109="","",E109*F109)</f>
        <v>0</v>
      </c>
      <c r="H109" s="43"/>
      <c r="I109" s="162"/>
      <c r="J109" s="162"/>
      <c r="K109" s="162"/>
      <c r="L109" s="162"/>
      <c r="M109" s="162"/>
      <c r="N109" s="162"/>
    </row>
    <row r="110" spans="2:14" x14ac:dyDescent="0.25">
      <c r="B110" s="195"/>
      <c r="C110" s="285"/>
      <c r="D110" s="164"/>
      <c r="E110" s="196"/>
      <c r="F110" s="152"/>
      <c r="G110" s="153"/>
      <c r="H110" s="43"/>
      <c r="I110" s="162"/>
      <c r="J110" s="162"/>
      <c r="K110" s="162"/>
      <c r="L110" s="162"/>
      <c r="M110" s="162"/>
      <c r="N110" s="162"/>
    </row>
    <row r="111" spans="2:14" x14ac:dyDescent="0.25">
      <c r="B111" s="65" t="s">
        <v>457</v>
      </c>
      <c r="C111" s="283" t="s">
        <v>458</v>
      </c>
      <c r="D111" s="286"/>
      <c r="E111" s="287"/>
      <c r="F111" s="288"/>
      <c r="G111" s="289"/>
      <c r="H111" s="43"/>
      <c r="I111" s="162"/>
      <c r="J111" s="162"/>
      <c r="K111" s="162"/>
      <c r="L111" s="162"/>
      <c r="M111" s="162"/>
      <c r="N111" s="162"/>
    </row>
    <row r="112" spans="2:14" x14ac:dyDescent="0.25">
      <c r="B112" s="195"/>
      <c r="C112" s="30"/>
      <c r="D112" s="286"/>
      <c r="E112" s="287"/>
      <c r="F112" s="288"/>
      <c r="G112" s="289"/>
      <c r="H112" s="43"/>
      <c r="I112" s="162"/>
      <c r="J112" s="162"/>
      <c r="K112" s="162"/>
      <c r="L112" s="162"/>
      <c r="M112" s="162"/>
      <c r="N112" s="162"/>
    </row>
    <row r="113" spans="2:14" x14ac:dyDescent="0.25">
      <c r="B113" s="195" t="s">
        <v>459</v>
      </c>
      <c r="C113" s="282" t="s">
        <v>460</v>
      </c>
      <c r="D113" s="286"/>
      <c r="E113" s="287"/>
      <c r="F113" s="288"/>
      <c r="G113" s="289"/>
      <c r="H113" s="43"/>
      <c r="I113" s="162"/>
      <c r="J113" s="162"/>
      <c r="K113" s="162"/>
      <c r="L113" s="162"/>
      <c r="M113" s="162"/>
      <c r="N113" s="162"/>
    </row>
    <row r="114" spans="2:14" x14ac:dyDescent="0.25">
      <c r="B114" s="195"/>
      <c r="C114" s="30"/>
      <c r="D114" s="286"/>
      <c r="E114" s="287"/>
      <c r="F114" s="288"/>
      <c r="G114" s="289"/>
      <c r="H114" s="43"/>
      <c r="I114" s="162"/>
      <c r="J114" s="162"/>
      <c r="K114" s="162"/>
      <c r="L114" s="162"/>
      <c r="M114" s="162"/>
      <c r="N114" s="162"/>
    </row>
    <row r="115" spans="2:14" ht="15.6" x14ac:dyDescent="0.25">
      <c r="B115" s="195" t="s">
        <v>58</v>
      </c>
      <c r="C115" s="1" t="s">
        <v>461</v>
      </c>
      <c r="D115" s="22" t="s">
        <v>105</v>
      </c>
      <c r="E115" s="151">
        <v>26</v>
      </c>
      <c r="F115" s="152"/>
      <c r="G115" s="153">
        <f>IF(D115="","",E115*F115)</f>
        <v>0</v>
      </c>
      <c r="H115" s="43"/>
      <c r="I115" s="162"/>
      <c r="J115" s="162"/>
      <c r="K115" s="162"/>
      <c r="L115" s="162"/>
      <c r="M115" s="162"/>
      <c r="N115" s="162"/>
    </row>
    <row r="116" spans="2:14" ht="15.6" x14ac:dyDescent="0.25">
      <c r="B116" s="195" t="s">
        <v>60</v>
      </c>
      <c r="C116" s="1" t="s">
        <v>462</v>
      </c>
      <c r="D116" s="22" t="s">
        <v>105</v>
      </c>
      <c r="E116" s="151">
        <v>33</v>
      </c>
      <c r="F116" s="152"/>
      <c r="G116" s="153">
        <f>IF(D116="","",E116*F116)</f>
        <v>0</v>
      </c>
      <c r="H116" s="43"/>
      <c r="I116" s="162"/>
      <c r="J116" s="162"/>
      <c r="K116" s="162"/>
      <c r="L116" s="162"/>
      <c r="M116" s="162"/>
      <c r="N116" s="162"/>
    </row>
    <row r="117" spans="2:14" ht="15.6" x14ac:dyDescent="0.25">
      <c r="B117" s="195" t="s">
        <v>83</v>
      </c>
      <c r="C117" s="1" t="s">
        <v>463</v>
      </c>
      <c r="D117" s="22" t="s">
        <v>105</v>
      </c>
      <c r="E117" s="151">
        <v>48</v>
      </c>
      <c r="F117" s="152"/>
      <c r="G117" s="153">
        <f>IF(D117="","",E117*F117)</f>
        <v>0</v>
      </c>
      <c r="H117" s="43"/>
      <c r="I117" s="162"/>
      <c r="J117" s="162"/>
      <c r="K117" s="162"/>
      <c r="L117" s="162"/>
      <c r="M117" s="162"/>
      <c r="N117" s="162"/>
    </row>
    <row r="118" spans="2:14" ht="15.6" x14ac:dyDescent="0.25">
      <c r="B118" s="195" t="s">
        <v>62</v>
      </c>
      <c r="C118" s="1" t="s">
        <v>464</v>
      </c>
      <c r="D118" s="22" t="s">
        <v>105</v>
      </c>
      <c r="E118" s="151">
        <v>96</v>
      </c>
      <c r="F118" s="152"/>
      <c r="G118" s="153">
        <f>IF(D118="","",E118*F118)</f>
        <v>0</v>
      </c>
      <c r="H118" s="43"/>
      <c r="I118" s="162"/>
      <c r="J118" s="162"/>
      <c r="K118" s="162"/>
      <c r="L118" s="162"/>
      <c r="M118" s="162"/>
      <c r="N118" s="162"/>
    </row>
    <row r="119" spans="2:14" ht="15.6" x14ac:dyDescent="0.25">
      <c r="B119" s="195" t="s">
        <v>63</v>
      </c>
      <c r="C119" s="1" t="s">
        <v>465</v>
      </c>
      <c r="D119" s="22" t="s">
        <v>105</v>
      </c>
      <c r="E119" s="151">
        <v>17</v>
      </c>
      <c r="F119" s="152"/>
      <c r="G119" s="153">
        <f>IF(D119="","",E119*F119)</f>
        <v>0</v>
      </c>
      <c r="H119" s="43"/>
      <c r="I119" s="162"/>
      <c r="J119" s="162"/>
      <c r="K119" s="162"/>
      <c r="L119" s="162"/>
      <c r="M119" s="162"/>
      <c r="N119" s="162"/>
    </row>
    <row r="120" spans="2:14" x14ac:dyDescent="0.25">
      <c r="B120" s="195"/>
      <c r="C120" s="1"/>
      <c r="D120" s="164"/>
      <c r="E120" s="196"/>
      <c r="F120" s="152"/>
      <c r="G120" s="153"/>
      <c r="H120" s="43"/>
      <c r="I120" s="162"/>
      <c r="J120" s="162"/>
      <c r="K120" s="162"/>
      <c r="L120" s="162"/>
      <c r="M120" s="162"/>
      <c r="N120" s="162"/>
    </row>
    <row r="121" spans="2:14" x14ac:dyDescent="0.25">
      <c r="B121" s="65" t="s">
        <v>466</v>
      </c>
      <c r="C121" s="283" t="s">
        <v>467</v>
      </c>
      <c r="D121" s="286"/>
      <c r="E121" s="287"/>
      <c r="F121" s="288"/>
      <c r="G121" s="289"/>
      <c r="H121" s="43"/>
      <c r="I121" s="162"/>
      <c r="J121" s="162"/>
      <c r="K121" s="162"/>
      <c r="L121" s="162"/>
      <c r="M121" s="162"/>
      <c r="N121" s="162"/>
    </row>
    <row r="122" spans="2:14" x14ac:dyDescent="0.25">
      <c r="B122" s="195" t="s">
        <v>468</v>
      </c>
      <c r="C122" s="1" t="s">
        <v>469</v>
      </c>
      <c r="D122" s="286"/>
      <c r="E122" s="287"/>
      <c r="F122" s="288"/>
      <c r="G122" s="289"/>
      <c r="H122" s="43"/>
      <c r="I122" s="162"/>
      <c r="J122" s="162"/>
      <c r="K122" s="162"/>
      <c r="L122" s="162"/>
      <c r="M122" s="162"/>
      <c r="N122" s="162"/>
    </row>
    <row r="123" spans="2:14" x14ac:dyDescent="0.25">
      <c r="B123" s="195" t="s">
        <v>58</v>
      </c>
      <c r="C123" s="1" t="s">
        <v>470</v>
      </c>
      <c r="D123" s="293" t="s">
        <v>7</v>
      </c>
      <c r="E123" s="151">
        <v>1</v>
      </c>
      <c r="F123" s="152"/>
      <c r="G123" s="153">
        <f>IF(D123="","",E123*F123)</f>
        <v>0</v>
      </c>
      <c r="H123" s="43"/>
      <c r="I123" s="162"/>
      <c r="J123" s="162"/>
      <c r="K123" s="162"/>
      <c r="L123" s="162"/>
      <c r="M123" s="162"/>
      <c r="N123" s="162"/>
    </row>
    <row r="124" spans="2:14" x14ac:dyDescent="0.25">
      <c r="B124" s="195" t="s">
        <v>60</v>
      </c>
      <c r="C124" s="1" t="s">
        <v>471</v>
      </c>
      <c r="D124" s="293" t="s">
        <v>7</v>
      </c>
      <c r="E124" s="151">
        <v>5</v>
      </c>
      <c r="F124" s="152"/>
      <c r="G124" s="153">
        <f>IF(D124="","",E124*F124)</f>
        <v>0</v>
      </c>
      <c r="H124" s="43"/>
      <c r="I124" s="162"/>
      <c r="J124" s="162"/>
      <c r="K124" s="162"/>
      <c r="L124" s="162"/>
      <c r="M124" s="162"/>
      <c r="N124" s="162"/>
    </row>
    <row r="125" spans="2:14" x14ac:dyDescent="0.25">
      <c r="B125" s="195"/>
      <c r="C125" s="1"/>
      <c r="D125" s="293"/>
      <c r="E125" s="196"/>
      <c r="F125" s="152"/>
      <c r="G125" s="153"/>
      <c r="H125" s="43"/>
      <c r="I125" s="162"/>
      <c r="J125" s="162"/>
      <c r="K125" s="162"/>
      <c r="L125" s="162"/>
      <c r="M125" s="162"/>
      <c r="N125" s="162"/>
    </row>
    <row r="126" spans="2:14" x14ac:dyDescent="0.25">
      <c r="B126" s="65" t="s">
        <v>472</v>
      </c>
      <c r="C126" s="30" t="s">
        <v>473</v>
      </c>
      <c r="D126" s="286"/>
      <c r="E126" s="287"/>
      <c r="F126" s="288"/>
      <c r="G126" s="289"/>
      <c r="H126" s="43"/>
      <c r="I126" s="162"/>
      <c r="J126" s="162"/>
      <c r="K126" s="162"/>
      <c r="L126" s="162"/>
      <c r="M126" s="162"/>
      <c r="N126" s="162"/>
    </row>
    <row r="127" spans="2:14" x14ac:dyDescent="0.25">
      <c r="B127" s="195" t="s">
        <v>474</v>
      </c>
      <c r="C127" s="1" t="s">
        <v>475</v>
      </c>
      <c r="D127" s="286"/>
      <c r="E127" s="287"/>
      <c r="F127" s="288"/>
      <c r="G127" s="289"/>
      <c r="H127" s="43"/>
      <c r="I127" s="162"/>
      <c r="J127" s="162"/>
      <c r="K127" s="162"/>
      <c r="L127" s="162"/>
      <c r="M127" s="162"/>
      <c r="N127" s="162"/>
    </row>
    <row r="128" spans="2:14" ht="15.6" x14ac:dyDescent="0.25">
      <c r="B128" s="195" t="s">
        <v>58</v>
      </c>
      <c r="C128" s="1" t="s">
        <v>476</v>
      </c>
      <c r="D128" s="22" t="s">
        <v>31</v>
      </c>
      <c r="E128" s="151">
        <v>24</v>
      </c>
      <c r="F128" s="152"/>
      <c r="G128" s="153">
        <f>IF(D128="","",E128*F128)</f>
        <v>0</v>
      </c>
      <c r="H128" s="43"/>
      <c r="I128" s="162"/>
      <c r="J128" s="162"/>
      <c r="K128" s="162"/>
      <c r="L128" s="162"/>
      <c r="M128" s="162"/>
      <c r="N128" s="162"/>
    </row>
    <row r="129" spans="2:14" ht="15.6" x14ac:dyDescent="0.25">
      <c r="B129" s="195" t="s">
        <v>60</v>
      </c>
      <c r="C129" s="1" t="s">
        <v>477</v>
      </c>
      <c r="D129" s="22" t="s">
        <v>31</v>
      </c>
      <c r="E129" s="151">
        <v>12</v>
      </c>
      <c r="F129" s="152"/>
      <c r="G129" s="153">
        <f>IF(D129="","",E129*F129)</f>
        <v>0</v>
      </c>
      <c r="H129" s="43"/>
      <c r="I129" s="162"/>
      <c r="J129" s="162"/>
      <c r="K129" s="162"/>
      <c r="L129" s="162"/>
      <c r="M129" s="162"/>
      <c r="N129" s="162"/>
    </row>
    <row r="130" spans="2:14" ht="15.6" x14ac:dyDescent="0.25">
      <c r="B130" s="195" t="s">
        <v>83</v>
      </c>
      <c r="C130" s="1" t="s">
        <v>478</v>
      </c>
      <c r="D130" s="22" t="s">
        <v>31</v>
      </c>
      <c r="E130" s="151">
        <v>35</v>
      </c>
      <c r="F130" s="152"/>
      <c r="G130" s="153">
        <f>IF(D130="","",E130*F130)</f>
        <v>0</v>
      </c>
      <c r="H130" s="43"/>
      <c r="I130" s="162"/>
      <c r="J130" s="162"/>
      <c r="K130" s="162"/>
      <c r="L130" s="162"/>
      <c r="M130" s="162"/>
      <c r="N130" s="162"/>
    </row>
    <row r="131" spans="2:14" ht="15.6" x14ac:dyDescent="0.25">
      <c r="B131" s="195" t="s">
        <v>62</v>
      </c>
      <c r="C131" s="1" t="s">
        <v>479</v>
      </c>
      <c r="D131" s="22" t="s">
        <v>31</v>
      </c>
      <c r="E131" s="151">
        <v>2</v>
      </c>
      <c r="F131" s="152"/>
      <c r="G131" s="153">
        <f>IF(D131="","",E131*F131)</f>
        <v>0</v>
      </c>
      <c r="H131" s="43"/>
      <c r="I131" s="162"/>
      <c r="J131" s="162"/>
      <c r="K131" s="162"/>
      <c r="L131" s="162"/>
      <c r="M131" s="162"/>
      <c r="N131" s="162"/>
    </row>
    <row r="132" spans="2:14" x14ac:dyDescent="0.25">
      <c r="B132" s="195"/>
      <c r="C132" s="1"/>
      <c r="D132" s="164"/>
      <c r="E132" s="196"/>
      <c r="F132" s="152"/>
      <c r="G132" s="153"/>
      <c r="H132" s="43"/>
      <c r="I132" s="162"/>
      <c r="J132" s="162"/>
      <c r="K132" s="162"/>
      <c r="L132" s="162"/>
      <c r="M132" s="162"/>
      <c r="N132" s="162"/>
    </row>
    <row r="133" spans="2:14" x14ac:dyDescent="0.25">
      <c r="B133" s="65" t="s">
        <v>480</v>
      </c>
      <c r="C133" s="30" t="s">
        <v>481</v>
      </c>
      <c r="D133" s="286"/>
      <c r="E133" s="287"/>
      <c r="F133" s="288"/>
      <c r="G133" s="289"/>
      <c r="H133" s="43"/>
      <c r="I133" s="162"/>
      <c r="J133" s="162"/>
      <c r="K133" s="162"/>
      <c r="L133" s="162"/>
      <c r="M133" s="162"/>
      <c r="N133" s="162"/>
    </row>
    <row r="134" spans="2:14" x14ac:dyDescent="0.25">
      <c r="B134" s="195" t="s">
        <v>482</v>
      </c>
      <c r="C134" s="1" t="s">
        <v>483</v>
      </c>
      <c r="D134" s="286"/>
      <c r="E134" s="287"/>
      <c r="F134" s="288"/>
      <c r="G134" s="289"/>
      <c r="H134" s="43"/>
      <c r="I134" s="162"/>
      <c r="J134" s="162"/>
      <c r="K134" s="162"/>
      <c r="L134" s="162"/>
      <c r="M134" s="162"/>
      <c r="N134" s="162"/>
    </row>
    <row r="135" spans="2:14" x14ac:dyDescent="0.25">
      <c r="B135" s="195" t="s">
        <v>58</v>
      </c>
      <c r="C135" s="1" t="s">
        <v>484</v>
      </c>
      <c r="D135" s="16" t="s">
        <v>6</v>
      </c>
      <c r="E135" s="177">
        <v>39.04</v>
      </c>
      <c r="F135" s="291"/>
      <c r="G135" s="153">
        <f>IF(D135="","",E135*F135)</f>
        <v>0</v>
      </c>
      <c r="H135" s="43"/>
      <c r="I135" s="162"/>
      <c r="J135" s="162"/>
      <c r="K135" s="162"/>
      <c r="L135" s="162"/>
      <c r="M135" s="162"/>
      <c r="N135" s="162"/>
    </row>
    <row r="136" spans="2:14" x14ac:dyDescent="0.25">
      <c r="B136" s="195"/>
      <c r="C136" s="1"/>
      <c r="D136" s="286"/>
      <c r="E136" s="287"/>
      <c r="F136" s="288"/>
      <c r="G136" s="289"/>
      <c r="H136" s="43"/>
      <c r="I136" s="162"/>
      <c r="J136" s="162"/>
      <c r="K136" s="162"/>
      <c r="L136" s="162"/>
      <c r="M136" s="162"/>
      <c r="N136" s="162"/>
    </row>
    <row r="137" spans="2:14" x14ac:dyDescent="0.25">
      <c r="B137" s="65" t="s">
        <v>485</v>
      </c>
      <c r="C137" s="30" t="s">
        <v>486</v>
      </c>
      <c r="D137" s="286"/>
      <c r="E137" s="287"/>
      <c r="F137" s="288"/>
      <c r="G137" s="289"/>
      <c r="H137" s="43"/>
      <c r="I137" s="162"/>
      <c r="J137" s="162"/>
      <c r="K137" s="162"/>
      <c r="L137" s="162"/>
      <c r="M137" s="162"/>
      <c r="N137" s="162"/>
    </row>
    <row r="138" spans="2:14" ht="15.6" x14ac:dyDescent="0.25">
      <c r="B138" s="195" t="s">
        <v>487</v>
      </c>
      <c r="C138" s="1" t="s">
        <v>488</v>
      </c>
      <c r="D138" s="22" t="s">
        <v>105</v>
      </c>
      <c r="E138" s="151">
        <v>6</v>
      </c>
      <c r="F138" s="152"/>
      <c r="G138" s="153">
        <f>IF(D138="","",E138*F138)</f>
        <v>0</v>
      </c>
      <c r="H138" s="43"/>
      <c r="I138" s="162"/>
      <c r="J138" s="162"/>
      <c r="K138" s="162"/>
      <c r="L138" s="162"/>
      <c r="M138" s="162"/>
      <c r="N138" s="162"/>
    </row>
    <row r="139" spans="2:14" x14ac:dyDescent="0.25">
      <c r="B139" s="195"/>
      <c r="C139" s="1"/>
      <c r="D139" s="164"/>
      <c r="E139" s="196"/>
      <c r="F139" s="152"/>
      <c r="G139" s="153"/>
      <c r="H139" s="43"/>
      <c r="I139" s="162"/>
      <c r="J139" s="162"/>
      <c r="K139" s="162"/>
      <c r="L139" s="162"/>
      <c r="M139" s="162"/>
      <c r="N139" s="162"/>
    </row>
    <row r="140" spans="2:14" x14ac:dyDescent="0.25">
      <c r="B140" s="72" t="str">
        <f>$B$10</f>
        <v>C1.5</v>
      </c>
      <c r="C140" s="32" t="s">
        <v>12</v>
      </c>
      <c r="D140" s="33"/>
      <c r="E140" s="148"/>
      <c r="F140" s="33"/>
      <c r="G140" s="35">
        <f>SUM(G77:G139)</f>
        <v>0</v>
      </c>
    </row>
    <row r="141" spans="2:14" x14ac:dyDescent="0.25">
      <c r="B141" s="309" t="str">
        <f>Client1</f>
        <v>Province of KwaZulu-Natal</v>
      </c>
      <c r="C141" s="309"/>
      <c r="D141" s="309"/>
      <c r="E141" s="307" t="str">
        <f>"Contract No. "&amp;ContractNo</f>
        <v>Contract No. ZNB01871/00000/00/PMC/INF/23/T</v>
      </c>
      <c r="F141" s="307"/>
      <c r="G141" s="307"/>
    </row>
    <row r="142" spans="2:14" x14ac:dyDescent="0.25">
      <c r="B142" s="309" t="str">
        <f>Client2</f>
        <v>Department of Transport</v>
      </c>
      <c r="C142" s="309"/>
      <c r="D142" s="309"/>
      <c r="E142" s="307"/>
      <c r="F142" s="307"/>
      <c r="G142" s="307"/>
    </row>
    <row r="143" spans="2:14" x14ac:dyDescent="0.25">
      <c r="B143" s="310"/>
      <c r="C143" s="310"/>
      <c r="D143" s="310"/>
      <c r="E143" s="308"/>
      <c r="F143" s="308"/>
      <c r="G143" s="308"/>
      <c r="H143" s="6"/>
    </row>
    <row r="144" spans="2:14" x14ac:dyDescent="0.25">
      <c r="B144" s="318" t="s">
        <v>8</v>
      </c>
      <c r="C144" s="319"/>
      <c r="D144" s="319"/>
      <c r="E144" s="319"/>
      <c r="F144" s="319"/>
      <c r="G144" s="320" t="str">
        <f>G72</f>
        <v>CHAPTER C1.5</v>
      </c>
      <c r="H144" s="9"/>
    </row>
    <row r="145" spans="2:8" x14ac:dyDescent="0.25">
      <c r="B145" s="311" t="str">
        <f>ContractDescription</f>
        <v>THE UPGRADE OF MSUNDUZI RIVER BRIDGE (GRIMTHORPE AVE TO BISHOPSTOWE) DISTRICT ROAD D669 KM 2.54</v>
      </c>
      <c r="C145" s="312"/>
      <c r="D145" s="312"/>
      <c r="E145" s="312"/>
      <c r="F145" s="312"/>
      <c r="G145" s="321"/>
      <c r="H145" s="9"/>
    </row>
    <row r="146" spans="2:8" x14ac:dyDescent="0.25">
      <c r="B146" s="311"/>
      <c r="C146" s="312"/>
      <c r="D146" s="312"/>
      <c r="E146" s="312"/>
      <c r="F146" s="312"/>
      <c r="G146" s="321"/>
      <c r="H146" s="9"/>
    </row>
    <row r="147" spans="2:8" s="10" customFormat="1" ht="24.9" customHeight="1" x14ac:dyDescent="0.25">
      <c r="B147" s="313"/>
      <c r="C147" s="314"/>
      <c r="D147" s="314"/>
      <c r="E147" s="314"/>
      <c r="F147" s="314"/>
      <c r="G147" s="322"/>
      <c r="H147" s="13"/>
    </row>
    <row r="148" spans="2:8" s="30" customFormat="1" ht="20.100000000000001" customHeight="1" x14ac:dyDescent="0.25">
      <c r="B148" s="66" t="s">
        <v>0</v>
      </c>
      <c r="C148" s="12" t="s">
        <v>1</v>
      </c>
      <c r="D148" s="12" t="s">
        <v>2</v>
      </c>
      <c r="E148" s="145" t="s">
        <v>3</v>
      </c>
      <c r="F148" s="12" t="s">
        <v>4</v>
      </c>
      <c r="G148" s="12" t="s">
        <v>5</v>
      </c>
      <c r="H148" s="36"/>
    </row>
    <row r="149" spans="2:8" x14ac:dyDescent="0.25">
      <c r="B149" s="72"/>
      <c r="C149" s="32" t="s">
        <v>36</v>
      </c>
      <c r="D149" s="33"/>
      <c r="E149" s="148"/>
      <c r="F149" s="33"/>
      <c r="G149" s="35">
        <f>G140</f>
        <v>0</v>
      </c>
      <c r="H149" s="43"/>
    </row>
    <row r="150" spans="2:8" x14ac:dyDescent="0.25">
      <c r="B150" s="51"/>
      <c r="C150" s="15"/>
      <c r="D150" s="22"/>
      <c r="E150" s="147"/>
      <c r="F150" s="40"/>
      <c r="G150" s="18" t="str">
        <f t="shared" ref="G150:G157" si="1">IF(D150="","",E150*F150)</f>
        <v/>
      </c>
      <c r="H150" s="43"/>
    </row>
    <row r="151" spans="2:8" x14ac:dyDescent="0.25">
      <c r="B151" s="65" t="s">
        <v>211</v>
      </c>
      <c r="C151" s="20" t="s">
        <v>212</v>
      </c>
      <c r="D151" s="22"/>
      <c r="E151" s="125"/>
      <c r="F151" s="40"/>
      <c r="G151" s="18" t="str">
        <f t="shared" si="1"/>
        <v/>
      </c>
      <c r="H151" s="43"/>
    </row>
    <row r="152" spans="2:8" x14ac:dyDescent="0.25">
      <c r="B152" s="51"/>
      <c r="C152" s="15"/>
      <c r="D152" s="22"/>
      <c r="E152" s="125"/>
      <c r="F152" s="40"/>
      <c r="G152" s="18" t="str">
        <f t="shared" si="1"/>
        <v/>
      </c>
      <c r="H152" s="43"/>
    </row>
    <row r="153" spans="2:8" x14ac:dyDescent="0.25">
      <c r="B153" s="51" t="s">
        <v>213</v>
      </c>
      <c r="C153" s="15" t="s">
        <v>26</v>
      </c>
      <c r="D153" s="22" t="s">
        <v>27</v>
      </c>
      <c r="E153" s="125">
        <v>0.16</v>
      </c>
      <c r="F153" s="152"/>
      <c r="G153" s="18">
        <f t="shared" si="1"/>
        <v>0</v>
      </c>
      <c r="H153" s="43"/>
    </row>
    <row r="154" spans="2:8" x14ac:dyDescent="0.25">
      <c r="B154" s="51"/>
      <c r="C154" s="15"/>
      <c r="D154" s="22"/>
      <c r="E154" s="125"/>
      <c r="F154" s="48"/>
      <c r="G154" s="18" t="str">
        <f t="shared" si="1"/>
        <v/>
      </c>
      <c r="H154" s="43"/>
    </row>
    <row r="155" spans="2:8" x14ac:dyDescent="0.25">
      <c r="B155" s="51" t="s">
        <v>214</v>
      </c>
      <c r="C155" s="15" t="s">
        <v>28</v>
      </c>
      <c r="D155" s="22" t="s">
        <v>29</v>
      </c>
      <c r="E155" s="125">
        <v>0.65</v>
      </c>
      <c r="F155" s="152"/>
      <c r="G155" s="18">
        <f t="shared" si="1"/>
        <v>0</v>
      </c>
      <c r="H155" s="43"/>
    </row>
    <row r="156" spans="2:8" x14ac:dyDescent="0.25">
      <c r="B156" s="51"/>
      <c r="C156" s="15"/>
      <c r="D156" s="22"/>
      <c r="E156" s="125"/>
      <c r="F156" s="48"/>
      <c r="G156" s="18" t="str">
        <f t="shared" si="1"/>
        <v/>
      </c>
      <c r="H156" s="43"/>
    </row>
    <row r="157" spans="2:8" ht="15.6" x14ac:dyDescent="0.25">
      <c r="B157" s="51" t="s">
        <v>215</v>
      </c>
      <c r="C157" s="15" t="s">
        <v>30</v>
      </c>
      <c r="D157" s="22" t="s">
        <v>31</v>
      </c>
      <c r="E157" s="125">
        <v>40</v>
      </c>
      <c r="F157" s="152"/>
      <c r="G157" s="18">
        <f t="shared" si="1"/>
        <v>0</v>
      </c>
      <c r="H157" s="43"/>
    </row>
    <row r="158" spans="2:8" x14ac:dyDescent="0.25">
      <c r="B158" s="51"/>
      <c r="C158" s="53"/>
      <c r="D158" s="22"/>
      <c r="E158" s="125"/>
      <c r="F158" s="165"/>
      <c r="G158" s="18"/>
      <c r="H158" s="43"/>
    </row>
    <row r="159" spans="2:8" x14ac:dyDescent="0.25">
      <c r="B159" s="51" t="s">
        <v>216</v>
      </c>
      <c r="C159" s="15" t="s">
        <v>32</v>
      </c>
      <c r="D159" s="22" t="s">
        <v>29</v>
      </c>
      <c r="E159" s="125">
        <v>0.65</v>
      </c>
      <c r="F159" s="152"/>
      <c r="G159" s="18">
        <f t="shared" ref="G159:G165" si="2">IF(D159="","",E159*F159)</f>
        <v>0</v>
      </c>
      <c r="H159" s="43"/>
    </row>
    <row r="160" spans="2:8" x14ac:dyDescent="0.25">
      <c r="B160" s="51"/>
      <c r="C160" s="15"/>
      <c r="D160" s="22"/>
      <c r="E160" s="125"/>
      <c r="F160" s="45"/>
      <c r="G160" s="18" t="str">
        <f t="shared" si="2"/>
        <v/>
      </c>
      <c r="H160" s="43"/>
    </row>
    <row r="161" spans="2:8" ht="26.4" x14ac:dyDescent="0.25">
      <c r="B161" s="51" t="s">
        <v>217</v>
      </c>
      <c r="C161" s="15" t="s">
        <v>221</v>
      </c>
      <c r="D161" s="22" t="s">
        <v>29</v>
      </c>
      <c r="E161" s="147">
        <v>0.32</v>
      </c>
      <c r="F161" s="40"/>
      <c r="G161" s="18">
        <f t="shared" si="2"/>
        <v>0</v>
      </c>
      <c r="H161" s="43"/>
    </row>
    <row r="162" spans="2:8" x14ac:dyDescent="0.25">
      <c r="B162" s="51"/>
      <c r="C162" s="15"/>
      <c r="D162" s="22"/>
      <c r="E162" s="147"/>
      <c r="F162" s="40"/>
      <c r="G162" s="18" t="str">
        <f t="shared" si="2"/>
        <v/>
      </c>
      <c r="H162" s="43"/>
    </row>
    <row r="163" spans="2:8" ht="26.4" x14ac:dyDescent="0.25">
      <c r="B163" s="51" t="s">
        <v>218</v>
      </c>
      <c r="C163" s="15" t="s">
        <v>222</v>
      </c>
      <c r="D163" s="22" t="s">
        <v>34</v>
      </c>
      <c r="E163" s="147">
        <v>1500</v>
      </c>
      <c r="F163" s="40"/>
      <c r="G163" s="18">
        <f t="shared" si="2"/>
        <v>0</v>
      </c>
      <c r="H163" s="43"/>
    </row>
    <row r="164" spans="2:8" x14ac:dyDescent="0.25">
      <c r="B164" s="51"/>
      <c r="C164" s="15"/>
      <c r="D164" s="22"/>
      <c r="E164" s="147"/>
      <c r="F164" s="40"/>
      <c r="G164" s="18" t="str">
        <f t="shared" si="2"/>
        <v/>
      </c>
      <c r="H164" s="43"/>
    </row>
    <row r="165" spans="2:8" ht="26.4" x14ac:dyDescent="0.25">
      <c r="B165" s="51" t="s">
        <v>219</v>
      </c>
      <c r="C165" s="15" t="s">
        <v>33</v>
      </c>
      <c r="D165" s="22" t="s">
        <v>300</v>
      </c>
      <c r="E165" s="147">
        <v>1000000</v>
      </c>
      <c r="F165" s="49">
        <v>1</v>
      </c>
      <c r="G165" s="153">
        <f t="shared" si="2"/>
        <v>1000000</v>
      </c>
      <c r="H165" s="43"/>
    </row>
    <row r="166" spans="2:8" x14ac:dyDescent="0.25">
      <c r="B166" s="51"/>
      <c r="C166" s="53"/>
      <c r="D166" s="22"/>
      <c r="E166" s="176"/>
      <c r="F166" s="165"/>
      <c r="G166" s="153"/>
      <c r="H166" s="43"/>
    </row>
    <row r="167" spans="2:8" ht="26.4" x14ac:dyDescent="0.25">
      <c r="B167" s="51" t="s">
        <v>220</v>
      </c>
      <c r="C167" s="15" t="s">
        <v>223</v>
      </c>
      <c r="D167" s="22" t="s">
        <v>35</v>
      </c>
      <c r="E167" s="147">
        <f>E165</f>
        <v>1000000</v>
      </c>
      <c r="F167" s="191"/>
      <c r="G167" s="153">
        <f>IF(D167="","",E167*F167)</f>
        <v>0</v>
      </c>
      <c r="H167" s="43"/>
    </row>
    <row r="168" spans="2:8" x14ac:dyDescent="0.25">
      <c r="B168" s="51"/>
      <c r="C168" s="15"/>
      <c r="D168" s="22"/>
      <c r="E168" s="147"/>
      <c r="F168" s="40"/>
      <c r="G168" s="18"/>
      <c r="H168" s="43"/>
    </row>
    <row r="169" spans="2:8" ht="26.4" x14ac:dyDescent="0.25">
      <c r="B169" s="65" t="s">
        <v>372</v>
      </c>
      <c r="C169" s="20" t="s">
        <v>402</v>
      </c>
      <c r="D169" s="22" t="s">
        <v>29</v>
      </c>
      <c r="E169" s="147">
        <v>0.32</v>
      </c>
      <c r="F169" s="40"/>
      <c r="G169" s="18">
        <f>IF(D169="","",E169*F169)</f>
        <v>0</v>
      </c>
      <c r="H169" s="43"/>
    </row>
    <row r="170" spans="2:8" x14ac:dyDescent="0.25">
      <c r="B170" s="51"/>
      <c r="C170" s="15"/>
      <c r="D170" s="22"/>
      <c r="E170" s="147"/>
      <c r="F170" s="40"/>
      <c r="G170" s="18" t="str">
        <f>IF(D170="","",E170*F170)</f>
        <v/>
      </c>
      <c r="H170" s="43"/>
    </row>
    <row r="171" spans="2:8" x14ac:dyDescent="0.25">
      <c r="B171" s="51" t="s">
        <v>224</v>
      </c>
      <c r="C171" s="15" t="s">
        <v>225</v>
      </c>
      <c r="D171" s="22"/>
      <c r="E171" s="147"/>
      <c r="F171" s="40"/>
      <c r="G171" s="18" t="str">
        <f>IF(D171="","",E171*F171)</f>
        <v/>
      </c>
      <c r="H171" s="43"/>
    </row>
    <row r="172" spans="2:8" x14ac:dyDescent="0.25">
      <c r="B172" s="51"/>
      <c r="C172" s="15"/>
      <c r="D172" s="22"/>
      <c r="E172" s="147"/>
      <c r="F172" s="40"/>
      <c r="G172" s="18"/>
      <c r="H172" s="43"/>
    </row>
    <row r="173" spans="2:8" x14ac:dyDescent="0.25">
      <c r="B173" s="51" t="s">
        <v>226</v>
      </c>
      <c r="C173" s="15" t="s">
        <v>231</v>
      </c>
      <c r="D173" s="22"/>
      <c r="E173" s="147"/>
      <c r="F173" s="49"/>
      <c r="G173" s="18" t="str">
        <f t="shared" ref="G173:G185" si="3">IF(D173="","",E173*F173)</f>
        <v/>
      </c>
      <c r="H173" s="43"/>
    </row>
    <row r="174" spans="2:8" x14ac:dyDescent="0.25">
      <c r="B174" s="51"/>
      <c r="C174" s="15"/>
      <c r="D174" s="22"/>
      <c r="E174" s="147"/>
      <c r="F174" s="49"/>
      <c r="G174" s="18" t="str">
        <f t="shared" si="3"/>
        <v/>
      </c>
      <c r="H174" s="43"/>
    </row>
    <row r="175" spans="2:8" x14ac:dyDescent="0.25">
      <c r="B175" s="51" t="s">
        <v>58</v>
      </c>
      <c r="C175" s="15" t="s">
        <v>232</v>
      </c>
      <c r="D175" s="22" t="s">
        <v>53</v>
      </c>
      <c r="E175" s="147">
        <v>200</v>
      </c>
      <c r="F175" s="49"/>
      <c r="G175" s="18">
        <f t="shared" si="3"/>
        <v>0</v>
      </c>
      <c r="H175" s="43"/>
    </row>
    <row r="176" spans="2:8" x14ac:dyDescent="0.25">
      <c r="B176" s="51"/>
      <c r="C176" s="15"/>
      <c r="D176" s="22"/>
      <c r="E176" s="147"/>
      <c r="F176" s="49"/>
      <c r="G176" s="18" t="str">
        <f t="shared" si="3"/>
        <v/>
      </c>
      <c r="H176" s="43"/>
    </row>
    <row r="177" spans="2:8" x14ac:dyDescent="0.25">
      <c r="B177" s="51" t="s">
        <v>60</v>
      </c>
      <c r="C177" s="15" t="s">
        <v>233</v>
      </c>
      <c r="D177" s="22" t="s">
        <v>53</v>
      </c>
      <c r="E177" s="147">
        <v>10</v>
      </c>
      <c r="F177" s="40"/>
      <c r="G177" s="18">
        <f t="shared" si="3"/>
        <v>0</v>
      </c>
      <c r="H177" s="43"/>
    </row>
    <row r="178" spans="2:8" x14ac:dyDescent="0.25">
      <c r="B178" s="51"/>
      <c r="C178" s="15"/>
      <c r="D178" s="22"/>
      <c r="E178" s="147"/>
      <c r="F178" s="40"/>
      <c r="G178" s="18" t="str">
        <f t="shared" si="3"/>
        <v/>
      </c>
      <c r="H178" s="43"/>
    </row>
    <row r="179" spans="2:8" x14ac:dyDescent="0.25">
      <c r="B179" s="51" t="s">
        <v>227</v>
      </c>
      <c r="C179" s="15" t="s">
        <v>234</v>
      </c>
      <c r="D179" s="22" t="s">
        <v>53</v>
      </c>
      <c r="E179" s="147">
        <v>60</v>
      </c>
      <c r="F179" s="40"/>
      <c r="G179" s="18">
        <f t="shared" si="3"/>
        <v>0</v>
      </c>
      <c r="H179" s="43"/>
    </row>
    <row r="180" spans="2:8" x14ac:dyDescent="0.25">
      <c r="B180" s="51"/>
      <c r="C180" s="15"/>
      <c r="D180" s="22"/>
      <c r="E180" s="147"/>
      <c r="F180" s="40"/>
      <c r="G180" s="18" t="str">
        <f t="shared" si="3"/>
        <v/>
      </c>
      <c r="H180" s="43"/>
    </row>
    <row r="181" spans="2:8" x14ac:dyDescent="0.25">
      <c r="B181" s="51" t="s">
        <v>228</v>
      </c>
      <c r="C181" s="15" t="s">
        <v>235</v>
      </c>
      <c r="D181" s="22" t="s">
        <v>266</v>
      </c>
      <c r="E181" s="147">
        <f>6*22*18</f>
        <v>2376</v>
      </c>
      <c r="F181" s="40"/>
      <c r="G181" s="18">
        <f t="shared" si="3"/>
        <v>0</v>
      </c>
      <c r="H181" s="43"/>
    </row>
    <row r="182" spans="2:8" x14ac:dyDescent="0.25">
      <c r="B182" s="51"/>
      <c r="C182" s="15"/>
      <c r="D182" s="22"/>
      <c r="E182" s="147"/>
      <c r="F182" s="40"/>
      <c r="G182" s="18" t="str">
        <f t="shared" si="3"/>
        <v/>
      </c>
      <c r="H182" s="43"/>
    </row>
    <row r="183" spans="2:8" x14ac:dyDescent="0.25">
      <c r="B183" s="51" t="s">
        <v>229</v>
      </c>
      <c r="C183" s="15" t="s">
        <v>238</v>
      </c>
      <c r="D183" s="22"/>
      <c r="E183" s="147"/>
      <c r="F183" s="40"/>
      <c r="G183" s="18" t="str">
        <f t="shared" si="3"/>
        <v/>
      </c>
      <c r="H183" s="43"/>
    </row>
    <row r="184" spans="2:8" x14ac:dyDescent="0.25">
      <c r="B184" s="51"/>
      <c r="C184" s="15"/>
      <c r="D184" s="22"/>
      <c r="E184" s="147"/>
      <c r="F184" s="40"/>
      <c r="G184" s="18" t="str">
        <f t="shared" si="3"/>
        <v/>
      </c>
      <c r="H184" s="43"/>
    </row>
    <row r="185" spans="2:8" x14ac:dyDescent="0.25">
      <c r="B185" s="51" t="s">
        <v>60</v>
      </c>
      <c r="C185" s="15" t="s">
        <v>239</v>
      </c>
      <c r="D185" s="22" t="s">
        <v>6</v>
      </c>
      <c r="E185" s="147">
        <v>100</v>
      </c>
      <c r="F185" s="49"/>
      <c r="G185" s="153">
        <f t="shared" si="3"/>
        <v>0</v>
      </c>
      <c r="H185" s="43"/>
    </row>
    <row r="186" spans="2:8" x14ac:dyDescent="0.25">
      <c r="B186" s="99"/>
      <c r="C186" s="103"/>
      <c r="D186" s="100"/>
      <c r="E186" s="172"/>
      <c r="F186" s="104"/>
      <c r="G186" s="108"/>
      <c r="H186" s="43"/>
    </row>
    <row r="187" spans="2:8" x14ac:dyDescent="0.25">
      <c r="B187" s="51" t="s">
        <v>230</v>
      </c>
      <c r="C187" s="15" t="s">
        <v>240</v>
      </c>
      <c r="D187" s="22" t="s">
        <v>21</v>
      </c>
      <c r="E187" s="147">
        <v>18</v>
      </c>
      <c r="F187" s="40"/>
      <c r="G187" s="18">
        <f>IF(D187="","",E187*F187)</f>
        <v>0</v>
      </c>
      <c r="H187" s="43"/>
    </row>
    <row r="188" spans="2:8" x14ac:dyDescent="0.25">
      <c r="B188" s="51"/>
      <c r="C188" s="15"/>
      <c r="D188" s="22"/>
      <c r="E188" s="147"/>
      <c r="F188" s="40"/>
      <c r="G188" s="18"/>
      <c r="H188" s="43"/>
    </row>
    <row r="189" spans="2:8" x14ac:dyDescent="0.25">
      <c r="B189" s="65" t="s">
        <v>241</v>
      </c>
      <c r="C189" s="20" t="s">
        <v>242</v>
      </c>
      <c r="D189" s="22" t="s">
        <v>267</v>
      </c>
      <c r="E189" s="147">
        <v>18</v>
      </c>
      <c r="F189" s="40"/>
      <c r="G189" s="18">
        <f>IF(D189="","",E189*F189)</f>
        <v>0</v>
      </c>
      <c r="H189" s="43"/>
    </row>
    <row r="190" spans="2:8" x14ac:dyDescent="0.25">
      <c r="B190" s="51"/>
      <c r="C190" s="15"/>
      <c r="D190" s="22"/>
      <c r="E190" s="147"/>
      <c r="F190" s="40"/>
      <c r="G190" s="18"/>
      <c r="H190" s="43"/>
    </row>
    <row r="191" spans="2:8" x14ac:dyDescent="0.25">
      <c r="B191" s="65" t="s">
        <v>243</v>
      </c>
      <c r="C191" s="20" t="s">
        <v>244</v>
      </c>
      <c r="D191" s="22"/>
      <c r="E191" s="147"/>
      <c r="F191" s="40"/>
      <c r="G191" s="18" t="str">
        <f>IF(D191="","",E191*F191)</f>
        <v/>
      </c>
      <c r="H191" s="43"/>
    </row>
    <row r="192" spans="2:8" x14ac:dyDescent="0.25">
      <c r="B192" s="51"/>
      <c r="C192" s="15"/>
      <c r="D192" s="22"/>
      <c r="E192" s="147"/>
      <c r="F192" s="40"/>
      <c r="G192" s="18" t="str">
        <f>IF(D192="","",E192*F192)</f>
        <v/>
      </c>
      <c r="H192" s="43"/>
    </row>
    <row r="193" spans="2:8" x14ac:dyDescent="0.25">
      <c r="B193" s="51" t="s">
        <v>245</v>
      </c>
      <c r="C193" s="15" t="s">
        <v>246</v>
      </c>
      <c r="D193" s="22" t="s">
        <v>53</v>
      </c>
      <c r="E193" s="147">
        <v>5</v>
      </c>
      <c r="F193" s="40"/>
      <c r="G193" s="18">
        <f>IF(D193="","",E193*F193)</f>
        <v>0</v>
      </c>
      <c r="H193" s="43"/>
    </row>
    <row r="194" spans="2:8" x14ac:dyDescent="0.25">
      <c r="B194" s="51"/>
      <c r="C194" s="15"/>
      <c r="D194" s="22"/>
      <c r="E194" s="147"/>
      <c r="F194" s="40"/>
      <c r="G194" s="18"/>
      <c r="H194" s="43"/>
    </row>
    <row r="195" spans="2:8" x14ac:dyDescent="0.25">
      <c r="B195" s="51" t="s">
        <v>247</v>
      </c>
      <c r="C195" s="15" t="s">
        <v>248</v>
      </c>
      <c r="D195" s="22" t="s">
        <v>53</v>
      </c>
      <c r="E195" s="147">
        <v>5</v>
      </c>
      <c r="F195" s="40"/>
      <c r="G195" s="18">
        <f>IF(D195="","",E195*F195)</f>
        <v>0</v>
      </c>
      <c r="H195" s="43"/>
    </row>
    <row r="196" spans="2:8" x14ac:dyDescent="0.25">
      <c r="B196" s="51"/>
      <c r="C196" s="15"/>
      <c r="D196" s="22"/>
      <c r="E196" s="147"/>
      <c r="F196" s="40"/>
      <c r="G196" s="18" t="str">
        <f>IF(D196="","",E196*F196)</f>
        <v/>
      </c>
      <c r="H196" s="43"/>
    </row>
    <row r="197" spans="2:8" ht="26.4" x14ac:dyDescent="0.25">
      <c r="B197" s="65" t="s">
        <v>252</v>
      </c>
      <c r="C197" s="20" t="s">
        <v>249</v>
      </c>
      <c r="D197" s="22"/>
      <c r="E197" s="147"/>
      <c r="F197" s="40"/>
      <c r="G197" s="18" t="str">
        <f>IF(D197="","",E197*F197)</f>
        <v/>
      </c>
      <c r="H197" s="43"/>
    </row>
    <row r="198" spans="2:8" x14ac:dyDescent="0.25">
      <c r="B198" s="51"/>
      <c r="C198" s="15"/>
      <c r="D198" s="22"/>
      <c r="E198" s="147"/>
      <c r="F198" s="40"/>
      <c r="G198" s="18" t="str">
        <f>IF(D198="","",E198*F198)</f>
        <v/>
      </c>
      <c r="H198" s="43"/>
    </row>
    <row r="199" spans="2:8" x14ac:dyDescent="0.25">
      <c r="B199" s="51" t="s">
        <v>250</v>
      </c>
      <c r="C199" s="15" t="s">
        <v>253</v>
      </c>
      <c r="D199" s="22" t="s">
        <v>300</v>
      </c>
      <c r="E199" s="147">
        <v>30000</v>
      </c>
      <c r="F199" s="40">
        <v>1</v>
      </c>
      <c r="G199" s="18">
        <f>IF(D199="","",E199*F199)</f>
        <v>30000</v>
      </c>
      <c r="H199" s="43"/>
    </row>
    <row r="200" spans="2:8" x14ac:dyDescent="0.25">
      <c r="B200" s="51"/>
      <c r="C200" s="15"/>
      <c r="D200" s="22"/>
      <c r="E200" s="147"/>
      <c r="F200" s="40"/>
      <c r="G200" s="18"/>
      <c r="H200" s="43"/>
    </row>
    <row r="201" spans="2:8" ht="26.4" x14ac:dyDescent="0.25">
      <c r="B201" s="51" t="s">
        <v>251</v>
      </c>
      <c r="C201" s="15" t="s">
        <v>254</v>
      </c>
      <c r="D201" s="22" t="s">
        <v>35</v>
      </c>
      <c r="E201" s="147">
        <f>E199</f>
        <v>30000</v>
      </c>
      <c r="F201" s="150"/>
      <c r="G201" s="18">
        <f>IF(D201="","",E201*F201)</f>
        <v>0</v>
      </c>
      <c r="H201" s="43"/>
    </row>
    <row r="202" spans="2:8" x14ac:dyDescent="0.25">
      <c r="B202" s="51"/>
      <c r="C202" s="15"/>
      <c r="D202" s="22"/>
      <c r="E202" s="147"/>
      <c r="F202" s="40"/>
      <c r="G202" s="25"/>
      <c r="H202" s="43"/>
    </row>
    <row r="203" spans="2:8" x14ac:dyDescent="0.25">
      <c r="B203" s="51" t="s">
        <v>489</v>
      </c>
      <c r="C203" s="15" t="s">
        <v>407</v>
      </c>
      <c r="D203" s="22" t="s">
        <v>301</v>
      </c>
      <c r="E203" s="147">
        <v>100000</v>
      </c>
      <c r="F203" s="40">
        <v>1</v>
      </c>
      <c r="G203" s="25">
        <f>F203*E203</f>
        <v>100000</v>
      </c>
      <c r="H203" s="43"/>
    </row>
    <row r="204" spans="2:8" x14ac:dyDescent="0.25">
      <c r="B204" s="51"/>
      <c r="C204" s="15"/>
      <c r="D204" s="22"/>
      <c r="E204" s="147"/>
      <c r="F204" s="40"/>
      <c r="G204" s="25"/>
      <c r="H204" s="43"/>
    </row>
    <row r="205" spans="2:8" x14ac:dyDescent="0.25">
      <c r="B205" s="51" t="s">
        <v>490</v>
      </c>
      <c r="C205" s="15" t="s">
        <v>408</v>
      </c>
      <c r="D205" s="22" t="s">
        <v>301</v>
      </c>
      <c r="E205" s="147">
        <v>300000</v>
      </c>
      <c r="F205" s="40">
        <v>1</v>
      </c>
      <c r="G205" s="25">
        <f>F205*E205</f>
        <v>300000</v>
      </c>
      <c r="H205" s="43"/>
    </row>
    <row r="206" spans="2:8" x14ac:dyDescent="0.25">
      <c r="B206" s="51"/>
      <c r="C206" s="15"/>
      <c r="D206" s="22"/>
      <c r="E206" s="147"/>
      <c r="F206" s="40"/>
      <c r="G206" s="25"/>
      <c r="H206" s="43"/>
    </row>
    <row r="207" spans="2:8" x14ac:dyDescent="0.25">
      <c r="B207" s="51"/>
      <c r="C207" s="15"/>
      <c r="D207" s="22"/>
      <c r="E207" s="147"/>
      <c r="F207" s="40"/>
      <c r="G207" s="25"/>
      <c r="H207" s="43"/>
    </row>
    <row r="208" spans="2:8" s="30" customFormat="1" ht="24.9" customHeight="1" x14ac:dyDescent="0.25">
      <c r="B208" s="51"/>
      <c r="C208" s="15"/>
      <c r="D208" s="22"/>
      <c r="E208" s="147"/>
      <c r="F208" s="40"/>
      <c r="G208" s="25"/>
      <c r="H208" s="36"/>
    </row>
    <row r="209" spans="2:14" x14ac:dyDescent="0.25">
      <c r="B209" s="75" t="str">
        <f>B10</f>
        <v>C1.5</v>
      </c>
      <c r="C209" s="32" t="s">
        <v>339</v>
      </c>
      <c r="D209" s="33"/>
      <c r="E209" s="148"/>
      <c r="F209" s="33"/>
      <c r="G209" s="35">
        <f>SUM(G149:G208)</f>
        <v>1430000</v>
      </c>
      <c r="J209" s="159">
        <f>G209</f>
        <v>1430000</v>
      </c>
      <c r="L209" s="1">
        <v>1703595</v>
      </c>
      <c r="N209" s="160">
        <f>J209-L209</f>
        <v>-273595</v>
      </c>
    </row>
    <row r="210" spans="2:14" x14ac:dyDescent="0.25">
      <c r="N210" s="1" t="s">
        <v>390</v>
      </c>
    </row>
  </sheetData>
  <mergeCells count="18">
    <mergeCell ref="E1:G1"/>
    <mergeCell ref="B5:F7"/>
    <mergeCell ref="G4:G7"/>
    <mergeCell ref="B4:F4"/>
    <mergeCell ref="B72:F72"/>
    <mergeCell ref="G72:G75"/>
    <mergeCell ref="B73:F75"/>
    <mergeCell ref="B69:D69"/>
    <mergeCell ref="E69:G71"/>
    <mergeCell ref="B70:D70"/>
    <mergeCell ref="B71:D71"/>
    <mergeCell ref="B141:D141"/>
    <mergeCell ref="E141:G143"/>
    <mergeCell ref="B142:D142"/>
    <mergeCell ref="B143:D143"/>
    <mergeCell ref="B144:F144"/>
    <mergeCell ref="G144:G147"/>
    <mergeCell ref="B145:F147"/>
  </mergeCells>
  <phoneticPr fontId="14" type="noConversion"/>
  <pageMargins left="0.43307086614173229" right="0.31496062992125984" top="0.43307086614173229" bottom="0.62992125984251968" header="0.35433070866141736" footer="0.31496062992125984"/>
  <pageSetup paperSize="9" scale="64"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rowBreaks count="2" manualBreakCount="2">
    <brk id="68" max="8" man="1"/>
    <brk id="14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2">
    <pageSetUpPr fitToPage="1"/>
  </sheetPr>
  <dimension ref="B1:H31"/>
  <sheetViews>
    <sheetView view="pageBreakPreview" zoomScale="70" zoomScaleNormal="125" zoomScaleSheetLayoutView="70" zoomScalePageLayoutView="125" workbookViewId="0">
      <selection activeCell="F24" sqref="F24"/>
    </sheetView>
  </sheetViews>
  <sheetFormatPr defaultColWidth="8.88671875" defaultRowHeight="13.2" x14ac:dyDescent="0.25"/>
  <cols>
    <col min="1" max="1" width="0.88671875" style="1" customWidth="1"/>
    <col min="2" max="2" width="11.6640625" style="37" customWidth="1"/>
    <col min="3" max="3" width="45.6640625" style="3" customWidth="1"/>
    <col min="4" max="4" width="13.6640625" style="4" customWidth="1"/>
    <col min="5" max="5" width="15.6640625" style="4" customWidth="1"/>
    <col min="6" max="6" width="15.6640625" style="1" customWidth="1"/>
    <col min="7" max="7" width="15.6640625" style="5" customWidth="1"/>
    <col min="8" max="8" width="0.88671875" style="5" customWidth="1"/>
    <col min="9" max="16384" width="8.88671875" style="1"/>
  </cols>
  <sheetData>
    <row r="1" spans="2:8" x14ac:dyDescent="0.25">
      <c r="B1" s="2" t="str">
        <f>Client1</f>
        <v>Province of KwaZulu-Natal</v>
      </c>
      <c r="E1" s="323" t="str">
        <f>"Contract No. "&amp;ContractNo</f>
        <v>Contract No. ZNB01871/00000/00/PMC/INF/23/T</v>
      </c>
      <c r="F1" s="323"/>
      <c r="G1" s="323"/>
    </row>
    <row r="2" spans="2:8" x14ac:dyDescent="0.25">
      <c r="B2" s="77" t="str">
        <f>Client2</f>
        <v>Department of Transport</v>
      </c>
    </row>
    <row r="3" spans="2:8" ht="14.4" customHeight="1" x14ac:dyDescent="0.25">
      <c r="B3" s="3"/>
    </row>
    <row r="4" spans="2:8" ht="12.75" customHeight="1" x14ac:dyDescent="0.25">
      <c r="B4" s="318" t="s">
        <v>8</v>
      </c>
      <c r="C4" s="319"/>
      <c r="D4" s="319"/>
      <c r="E4" s="319"/>
      <c r="F4" s="319"/>
      <c r="G4" s="324" t="str">
        <f>"CHAPTER "&amp;B10</f>
        <v>CHAPTER C2.1</v>
      </c>
      <c r="H4" s="6"/>
    </row>
    <row r="5" spans="2:8" ht="7.5" customHeight="1" x14ac:dyDescent="0.25">
      <c r="B5" s="311" t="str">
        <f>ContractDescription</f>
        <v>THE UPGRADE OF MSUNDUZI RIVER BRIDGE (GRIMTHORPE AVE TO BISHOPSTOWE) DISTRICT ROAD D669 KM 2.54</v>
      </c>
      <c r="C5" s="312"/>
      <c r="D5" s="312"/>
      <c r="E5" s="312"/>
      <c r="F5" s="312"/>
      <c r="G5" s="325"/>
      <c r="H5" s="9"/>
    </row>
    <row r="6" spans="2:8" ht="12.75" customHeight="1" x14ac:dyDescent="0.25">
      <c r="B6" s="311"/>
      <c r="C6" s="312"/>
      <c r="D6" s="312"/>
      <c r="E6" s="312"/>
      <c r="F6" s="312"/>
      <c r="G6" s="325"/>
      <c r="H6" s="9"/>
    </row>
    <row r="7" spans="2:8" s="10" customFormat="1" ht="7.5" customHeight="1" x14ac:dyDescent="0.25">
      <c r="B7" s="313"/>
      <c r="C7" s="314"/>
      <c r="D7" s="314"/>
      <c r="E7" s="314"/>
      <c r="F7" s="314"/>
      <c r="G7" s="326"/>
      <c r="H7" s="13"/>
    </row>
    <row r="8" spans="2:8" s="10" customFormat="1" ht="24.9" customHeight="1" x14ac:dyDescent="0.25">
      <c r="B8" s="11" t="s">
        <v>0</v>
      </c>
      <c r="C8" s="12" t="s">
        <v>1</v>
      </c>
      <c r="D8" s="12" t="s">
        <v>2</v>
      </c>
      <c r="E8" s="12" t="s">
        <v>3</v>
      </c>
      <c r="F8" s="12" t="s">
        <v>4</v>
      </c>
      <c r="G8" s="12" t="s">
        <v>5</v>
      </c>
      <c r="H8" s="13"/>
    </row>
    <row r="9" spans="2:8" x14ac:dyDescent="0.25">
      <c r="B9" s="51"/>
      <c r="C9" s="15"/>
      <c r="D9" s="16"/>
      <c r="E9" s="16"/>
      <c r="F9" s="17"/>
      <c r="G9" s="25" t="str">
        <f t="shared" ref="G9:G30" si="0">IF(D9="","",E9*F9)</f>
        <v/>
      </c>
      <c r="H9" s="19"/>
    </row>
    <row r="10" spans="2:8" ht="26.4" x14ac:dyDescent="0.25">
      <c r="B10" s="65" t="s">
        <v>323</v>
      </c>
      <c r="C10" s="20" t="s">
        <v>322</v>
      </c>
      <c r="D10" s="16"/>
      <c r="E10" s="16"/>
      <c r="F10" s="17"/>
      <c r="G10" s="25" t="str">
        <f t="shared" si="0"/>
        <v/>
      </c>
      <c r="H10" s="19"/>
    </row>
    <row r="11" spans="2:8" x14ac:dyDescent="0.25">
      <c r="B11" s="51"/>
      <c r="C11" s="15"/>
      <c r="D11" s="16"/>
      <c r="E11" s="16"/>
      <c r="F11" s="17"/>
      <c r="G11" s="25" t="str">
        <f t="shared" si="0"/>
        <v/>
      </c>
      <c r="H11" s="19"/>
    </row>
    <row r="12" spans="2:8" ht="26.4" x14ac:dyDescent="0.25">
      <c r="B12" s="97" t="s">
        <v>321</v>
      </c>
      <c r="C12" s="20" t="s">
        <v>320</v>
      </c>
      <c r="D12" s="16"/>
      <c r="E12" s="16"/>
      <c r="F12" s="17"/>
      <c r="G12" s="25" t="str">
        <f t="shared" si="0"/>
        <v/>
      </c>
      <c r="H12" s="19"/>
    </row>
    <row r="13" spans="2:8" x14ac:dyDescent="0.25">
      <c r="B13" s="56"/>
      <c r="C13" s="15"/>
      <c r="D13" s="16"/>
      <c r="E13" s="16"/>
      <c r="F13" s="17"/>
      <c r="G13" s="25" t="str">
        <f t="shared" si="0"/>
        <v/>
      </c>
      <c r="H13" s="19"/>
    </row>
    <row r="14" spans="2:8" x14ac:dyDescent="0.25">
      <c r="B14" s="51" t="s">
        <v>319</v>
      </c>
      <c r="C14" s="15" t="s">
        <v>318</v>
      </c>
      <c r="D14" s="22" t="s">
        <v>11</v>
      </c>
      <c r="E14" s="23">
        <v>1</v>
      </c>
      <c r="F14" s="24"/>
      <c r="G14" s="25">
        <f t="shared" si="0"/>
        <v>0</v>
      </c>
      <c r="H14" s="55"/>
    </row>
    <row r="15" spans="2:8" x14ac:dyDescent="0.25">
      <c r="B15" s="56"/>
      <c r="C15" s="15"/>
      <c r="D15" s="16"/>
      <c r="E15" s="26"/>
      <c r="F15" s="17"/>
      <c r="G15" s="25" t="str">
        <f t="shared" si="0"/>
        <v/>
      </c>
      <c r="H15" s="19"/>
    </row>
    <row r="16" spans="2:8" ht="26.4" x14ac:dyDescent="0.25">
      <c r="B16" s="51" t="s">
        <v>317</v>
      </c>
      <c r="C16" s="15" t="s">
        <v>316</v>
      </c>
      <c r="D16" s="22" t="s">
        <v>301</v>
      </c>
      <c r="E16" s="26">
        <v>2500000</v>
      </c>
      <c r="F16" s="374">
        <v>1</v>
      </c>
      <c r="G16" s="25">
        <f t="shared" si="0"/>
        <v>2500000</v>
      </c>
      <c r="H16" s="19"/>
    </row>
    <row r="17" spans="2:8" x14ac:dyDescent="0.25">
      <c r="B17" s="56"/>
      <c r="C17" s="15"/>
      <c r="D17" s="16"/>
      <c r="E17" s="26"/>
      <c r="F17" s="17"/>
      <c r="G17" s="25" t="str">
        <f t="shared" si="0"/>
        <v/>
      </c>
      <c r="H17" s="58"/>
    </row>
    <row r="18" spans="2:8" ht="26.4" x14ac:dyDescent="0.25">
      <c r="B18" s="51" t="s">
        <v>315</v>
      </c>
      <c r="C18" s="28" t="s">
        <v>314</v>
      </c>
      <c r="D18" s="22" t="s">
        <v>35</v>
      </c>
      <c r="E18" s="122">
        <f>G16</f>
        <v>2500000</v>
      </c>
      <c r="F18" s="189"/>
      <c r="G18" s="25">
        <f t="shared" si="0"/>
        <v>0</v>
      </c>
      <c r="H18" s="60"/>
    </row>
    <row r="19" spans="2:8" x14ac:dyDescent="0.25">
      <c r="B19" s="56"/>
      <c r="C19" s="27"/>
      <c r="D19" s="59"/>
      <c r="E19" s="26"/>
      <c r="F19" s="110"/>
      <c r="G19" s="25" t="str">
        <f t="shared" si="0"/>
        <v/>
      </c>
      <c r="H19" s="60"/>
    </row>
    <row r="20" spans="2:8" ht="26.4" x14ac:dyDescent="0.25">
      <c r="B20" s="51" t="s">
        <v>313</v>
      </c>
      <c r="C20" s="15" t="s">
        <v>312</v>
      </c>
      <c r="D20" s="22" t="s">
        <v>301</v>
      </c>
      <c r="E20" s="26">
        <v>500000</v>
      </c>
      <c r="F20" s="61">
        <v>1</v>
      </c>
      <c r="G20" s="25">
        <f t="shared" si="0"/>
        <v>500000</v>
      </c>
      <c r="H20" s="60"/>
    </row>
    <row r="21" spans="2:8" x14ac:dyDescent="0.25">
      <c r="B21" s="56"/>
      <c r="C21" s="27"/>
      <c r="D21" s="59"/>
      <c r="E21" s="26"/>
      <c r="F21" s="110"/>
      <c r="G21" s="25" t="str">
        <f t="shared" si="0"/>
        <v/>
      </c>
      <c r="H21" s="60"/>
    </row>
    <row r="22" spans="2:8" ht="26.4" x14ac:dyDescent="0.25">
      <c r="B22" s="51" t="s">
        <v>311</v>
      </c>
      <c r="C22" s="15" t="s">
        <v>310</v>
      </c>
      <c r="D22" s="22" t="s">
        <v>296</v>
      </c>
      <c r="E22" s="26">
        <v>100</v>
      </c>
      <c r="F22" s="61"/>
      <c r="G22" s="25">
        <f t="shared" si="0"/>
        <v>0</v>
      </c>
      <c r="H22" s="55"/>
    </row>
    <row r="23" spans="2:8" x14ac:dyDescent="0.25">
      <c r="B23" s="56"/>
      <c r="C23" s="15"/>
      <c r="D23" s="16"/>
      <c r="E23" s="26"/>
      <c r="F23" s="174"/>
      <c r="G23" s="25" t="str">
        <f t="shared" si="0"/>
        <v/>
      </c>
      <c r="H23" s="19"/>
    </row>
    <row r="24" spans="2:8" x14ac:dyDescent="0.25">
      <c r="B24" s="65" t="s">
        <v>309</v>
      </c>
      <c r="C24" s="20" t="s">
        <v>308</v>
      </c>
      <c r="D24" s="22" t="s">
        <v>11</v>
      </c>
      <c r="E24" s="16">
        <v>1</v>
      </c>
      <c r="F24" s="61"/>
      <c r="G24" s="25">
        <f t="shared" si="0"/>
        <v>0</v>
      </c>
      <c r="H24" s="19"/>
    </row>
    <row r="25" spans="2:8" x14ac:dyDescent="0.25">
      <c r="B25" s="56"/>
      <c r="C25" s="15"/>
      <c r="D25" s="16"/>
      <c r="E25" s="16"/>
      <c r="F25" s="109"/>
      <c r="G25" s="25" t="str">
        <f t="shared" si="0"/>
        <v/>
      </c>
      <c r="H25" s="19"/>
    </row>
    <row r="26" spans="2:8" x14ac:dyDescent="0.25">
      <c r="B26" s="56"/>
      <c r="C26" s="15"/>
      <c r="D26" s="22"/>
      <c r="E26" s="26"/>
      <c r="F26" s="175"/>
      <c r="G26" s="25" t="str">
        <f t="shared" si="0"/>
        <v/>
      </c>
    </row>
    <row r="27" spans="2:8" x14ac:dyDescent="0.25">
      <c r="B27" s="56"/>
      <c r="C27" s="15"/>
      <c r="D27" s="22"/>
      <c r="E27" s="26"/>
      <c r="F27" s="57"/>
      <c r="G27" s="25" t="str">
        <f t="shared" si="0"/>
        <v/>
      </c>
    </row>
    <row r="28" spans="2:8" x14ac:dyDescent="0.25">
      <c r="B28" s="56"/>
      <c r="C28" s="15"/>
      <c r="D28" s="22"/>
      <c r="E28" s="26"/>
      <c r="F28" s="57"/>
      <c r="G28" s="25" t="str">
        <f t="shared" si="0"/>
        <v/>
      </c>
    </row>
    <row r="29" spans="2:8" x14ac:dyDescent="0.25">
      <c r="B29" s="56"/>
      <c r="C29" s="15"/>
      <c r="D29" s="22"/>
      <c r="E29" s="26"/>
      <c r="F29" s="57"/>
      <c r="G29" s="25" t="str">
        <f t="shared" si="0"/>
        <v/>
      </c>
    </row>
    <row r="30" spans="2:8" x14ac:dyDescent="0.25">
      <c r="B30" s="56"/>
      <c r="C30" s="15"/>
      <c r="D30" s="16"/>
      <c r="E30" s="26"/>
      <c r="F30" s="17"/>
      <c r="G30" s="25" t="str">
        <f t="shared" si="0"/>
        <v/>
      </c>
    </row>
    <row r="31" spans="2:8" s="30" customFormat="1" ht="20.100000000000001" customHeight="1" x14ac:dyDescent="0.25">
      <c r="B31" s="87" t="str">
        <f>$B$10</f>
        <v>C2.1</v>
      </c>
      <c r="C31" s="32" t="s">
        <v>12</v>
      </c>
      <c r="D31" s="33"/>
      <c r="E31" s="34"/>
      <c r="F31" s="33"/>
      <c r="G31" s="35">
        <f>SUM(G9:G30)</f>
        <v>3000000</v>
      </c>
      <c r="H31" s="36"/>
    </row>
  </sheetData>
  <mergeCells count="4">
    <mergeCell ref="E1:G1"/>
    <mergeCell ref="G4:G7"/>
    <mergeCell ref="B4:F4"/>
    <mergeCell ref="B5:F7"/>
  </mergeCells>
  <pageMargins left="0.43307086614173229" right="0.31496062992125984" top="0.43307086614173229" bottom="0.62992125984251968" header="0.35433070866141736" footer="0.31496062992125984"/>
  <pageSetup paperSize="9" scale="81" firstPageNumber="31" fitToHeight="0"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pageSetUpPr fitToPage="1"/>
  </sheetPr>
  <dimension ref="B1:H65"/>
  <sheetViews>
    <sheetView view="pageBreakPreview" topLeftCell="A16" zoomScale="85" zoomScaleNormal="125" zoomScaleSheetLayoutView="85" zoomScalePageLayoutView="125" workbookViewId="0">
      <selection activeCell="F33" sqref="F33"/>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15.6640625" style="4" customWidth="1"/>
    <col min="6" max="6" width="15.6640625" style="1" customWidth="1"/>
    <col min="7" max="7" width="15.6640625" style="5" customWidth="1"/>
    <col min="8" max="8" width="0.88671875" style="5" customWidth="1"/>
    <col min="9" max="16384" width="6.88671875" style="1"/>
  </cols>
  <sheetData>
    <row r="1" spans="2:8" x14ac:dyDescent="0.25">
      <c r="B1" s="2" t="str">
        <f>Client1</f>
        <v>Province of KwaZulu-Natal</v>
      </c>
      <c r="E1" s="323" t="str">
        <f>"Contract No. "&amp;ContractNo</f>
        <v>Contract No. ZNB01871/00000/00/PMC/INF/23/T</v>
      </c>
      <c r="F1" s="323"/>
      <c r="G1" s="323"/>
    </row>
    <row r="2" spans="2:8" x14ac:dyDescent="0.25">
      <c r="B2" s="77" t="str">
        <f>Client2</f>
        <v>Department of Transport</v>
      </c>
    </row>
    <row r="3" spans="2:8" x14ac:dyDescent="0.25">
      <c r="B3" s="69"/>
      <c r="C3" s="69"/>
      <c r="D3" s="70"/>
      <c r="E3" s="70"/>
      <c r="F3" s="71"/>
      <c r="G3" s="78"/>
    </row>
    <row r="4" spans="2:8" x14ac:dyDescent="0.25">
      <c r="B4" s="318" t="s">
        <v>8</v>
      </c>
      <c r="C4" s="319"/>
      <c r="D4" s="319"/>
      <c r="E4" s="319"/>
      <c r="F4" s="319"/>
      <c r="G4" s="315" t="str">
        <f>"CHAPTER "&amp;B10</f>
        <v>CHAPTER C20.1</v>
      </c>
      <c r="H4" s="6"/>
    </row>
    <row r="5" spans="2:8" ht="7.5" customHeight="1" x14ac:dyDescent="0.25">
      <c r="B5" s="311" t="str">
        <f>ContractDescription</f>
        <v>THE UPGRADE OF MSUNDUZI RIVER BRIDGE (GRIMTHORPE AVE TO BISHOPSTOWE) DISTRICT ROAD D669 KM 2.54</v>
      </c>
      <c r="C5" s="312"/>
      <c r="D5" s="312"/>
      <c r="E5" s="312"/>
      <c r="F5" s="312"/>
      <c r="G5" s="316"/>
      <c r="H5" s="9"/>
    </row>
    <row r="6" spans="2:8" ht="12.75" customHeight="1" x14ac:dyDescent="0.25">
      <c r="B6" s="311"/>
      <c r="C6" s="312"/>
      <c r="D6" s="312"/>
      <c r="E6" s="312"/>
      <c r="F6" s="312"/>
      <c r="G6" s="316"/>
      <c r="H6" s="9"/>
    </row>
    <row r="7" spans="2:8" ht="7.5" customHeight="1" x14ac:dyDescent="0.25">
      <c r="B7" s="313"/>
      <c r="C7" s="314"/>
      <c r="D7" s="314"/>
      <c r="E7" s="314"/>
      <c r="F7" s="314"/>
      <c r="G7" s="317"/>
      <c r="H7" s="9"/>
    </row>
    <row r="8" spans="2:8" s="10" customFormat="1" ht="24.9" customHeight="1" x14ac:dyDescent="0.25">
      <c r="B8" s="11" t="s">
        <v>0</v>
      </c>
      <c r="C8" s="12" t="s">
        <v>1</v>
      </c>
      <c r="D8" s="12" t="s">
        <v>2</v>
      </c>
      <c r="E8" s="12" t="s">
        <v>3</v>
      </c>
      <c r="F8" s="12" t="s">
        <v>4</v>
      </c>
      <c r="G8" s="12" t="s">
        <v>5</v>
      </c>
      <c r="H8" s="13"/>
    </row>
    <row r="9" spans="2:8" x14ac:dyDescent="0.25">
      <c r="B9" s="14"/>
      <c r="C9" s="15"/>
      <c r="D9" s="16"/>
      <c r="E9" s="16"/>
      <c r="F9" s="17"/>
      <c r="G9" s="18" t="str">
        <f>IF(D9="","",E9*F9)</f>
        <v/>
      </c>
      <c r="H9" s="19"/>
    </row>
    <row r="10" spans="2:8" ht="26.4" x14ac:dyDescent="0.25">
      <c r="B10" s="65" t="s">
        <v>282</v>
      </c>
      <c r="C10" s="20" t="s">
        <v>283</v>
      </c>
      <c r="D10" s="22"/>
      <c r="E10" s="22"/>
      <c r="F10" s="42"/>
      <c r="G10" s="153" t="str">
        <f>IF(D10="","",E10*F10)</f>
        <v/>
      </c>
      <c r="H10" s="43"/>
    </row>
    <row r="11" spans="2:8" x14ac:dyDescent="0.25">
      <c r="B11" s="51"/>
      <c r="C11" s="15"/>
      <c r="D11" s="22"/>
      <c r="E11" s="22"/>
      <c r="F11" s="42"/>
      <c r="G11" s="153" t="str">
        <f>IF(D11="","",E11*F11)</f>
        <v/>
      </c>
      <c r="H11" s="43"/>
    </row>
    <row r="12" spans="2:8" ht="26.4" x14ac:dyDescent="0.25">
      <c r="B12" s="51" t="s">
        <v>411</v>
      </c>
      <c r="C12" s="20" t="s">
        <v>412</v>
      </c>
      <c r="D12" s="22"/>
      <c r="E12" s="22"/>
      <c r="F12" s="42"/>
      <c r="G12" s="153"/>
      <c r="H12" s="44"/>
    </row>
    <row r="13" spans="2:8" x14ac:dyDescent="0.25">
      <c r="B13" s="51"/>
      <c r="C13" s="15"/>
      <c r="D13" s="22"/>
      <c r="E13" s="22"/>
      <c r="F13" s="42"/>
      <c r="G13" s="153"/>
      <c r="H13" s="44"/>
    </row>
    <row r="14" spans="2:8" x14ac:dyDescent="0.25">
      <c r="B14" s="51"/>
      <c r="C14" s="15" t="s">
        <v>413</v>
      </c>
      <c r="D14" s="192" t="s">
        <v>423</v>
      </c>
      <c r="E14" s="294">
        <v>42</v>
      </c>
      <c r="F14" s="295"/>
      <c r="G14" s="296" t="str">
        <f>IF(F14=0,"",+E14*F14)</f>
        <v/>
      </c>
      <c r="H14" s="43"/>
    </row>
    <row r="15" spans="2:8" x14ac:dyDescent="0.25">
      <c r="B15" s="51"/>
      <c r="C15" s="15"/>
      <c r="D15" s="22"/>
      <c r="E15" s="22"/>
      <c r="F15" s="42"/>
      <c r="G15" s="153"/>
      <c r="H15" s="43"/>
    </row>
    <row r="16" spans="2:8" x14ac:dyDescent="0.25">
      <c r="B16" s="51" t="s">
        <v>284</v>
      </c>
      <c r="C16" s="20" t="s">
        <v>285</v>
      </c>
      <c r="D16" s="22"/>
      <c r="E16" s="151"/>
      <c r="F16" s="154"/>
      <c r="G16" s="153" t="str">
        <f>IF(D16="","",E16*F16)</f>
        <v/>
      </c>
      <c r="H16" s="43"/>
    </row>
    <row r="17" spans="2:8" x14ac:dyDescent="0.25">
      <c r="B17" s="65"/>
      <c r="C17" s="15"/>
      <c r="D17" s="22"/>
      <c r="E17" s="151"/>
      <c r="F17" s="154"/>
      <c r="G17" s="153" t="str">
        <f>IF(D17="","",E17*F17)</f>
        <v/>
      </c>
      <c r="H17" s="43"/>
    </row>
    <row r="18" spans="2:8" x14ac:dyDescent="0.25">
      <c r="B18" s="51" t="s">
        <v>414</v>
      </c>
      <c r="C18" s="15" t="s">
        <v>415</v>
      </c>
      <c r="D18" s="22"/>
      <c r="E18" s="151"/>
      <c r="F18" s="154"/>
      <c r="G18" s="153"/>
      <c r="H18" s="43"/>
    </row>
    <row r="19" spans="2:8" x14ac:dyDescent="0.25">
      <c r="B19" s="65"/>
      <c r="C19" s="15"/>
      <c r="D19" s="22"/>
      <c r="E19" s="151"/>
      <c r="F19" s="154"/>
      <c r="G19" s="153"/>
      <c r="H19" s="43"/>
    </row>
    <row r="20" spans="2:8" x14ac:dyDescent="0.25">
      <c r="B20" s="65"/>
      <c r="C20" s="15" t="s">
        <v>416</v>
      </c>
      <c r="D20" s="192" t="s">
        <v>301</v>
      </c>
      <c r="E20" s="16">
        <v>150000</v>
      </c>
      <c r="F20" s="194">
        <v>1</v>
      </c>
      <c r="G20" s="153">
        <f>IF(D20="","",E20*F20)</f>
        <v>150000</v>
      </c>
      <c r="H20" s="43"/>
    </row>
    <row r="21" spans="2:8" x14ac:dyDescent="0.25">
      <c r="B21" s="65"/>
      <c r="C21" s="15"/>
      <c r="D21" s="192"/>
      <c r="E21" s="16"/>
      <c r="F21" s="63"/>
      <c r="G21" s="153" t="str">
        <f>IF(D21="","",E21*F21)</f>
        <v/>
      </c>
      <c r="H21" s="43"/>
    </row>
    <row r="22" spans="2:8" ht="26.4" x14ac:dyDescent="0.25">
      <c r="B22" s="65"/>
      <c r="C22" s="15" t="s">
        <v>417</v>
      </c>
      <c r="D22" s="192" t="s">
        <v>35</v>
      </c>
      <c r="E22" s="297">
        <f>E20</f>
        <v>150000</v>
      </c>
      <c r="F22" s="193"/>
      <c r="G22" s="153">
        <f>IF(D22="","",E22*F22)</f>
        <v>0</v>
      </c>
      <c r="H22" s="43"/>
    </row>
    <row r="23" spans="2:8" x14ac:dyDescent="0.25">
      <c r="B23" s="65"/>
      <c r="C23" s="15"/>
      <c r="D23" s="192"/>
      <c r="E23" s="151"/>
      <c r="F23" s="154"/>
      <c r="G23" s="153"/>
      <c r="H23" s="43"/>
    </row>
    <row r="24" spans="2:8" x14ac:dyDescent="0.25">
      <c r="B24" s="65"/>
      <c r="C24" s="15" t="s">
        <v>418</v>
      </c>
      <c r="D24" s="192" t="s">
        <v>301</v>
      </c>
      <c r="E24" s="16">
        <v>150000</v>
      </c>
      <c r="F24" s="194">
        <v>1</v>
      </c>
      <c r="G24" s="153">
        <f>IF(D24="","",E24*F24)</f>
        <v>150000</v>
      </c>
      <c r="H24" s="43"/>
    </row>
    <row r="25" spans="2:8" x14ac:dyDescent="0.25">
      <c r="B25" s="65"/>
      <c r="C25" s="15"/>
      <c r="D25" s="192"/>
      <c r="E25" s="16"/>
      <c r="F25" s="63"/>
      <c r="G25" s="153" t="str">
        <f>IF(D25="","",E25*F25)</f>
        <v/>
      </c>
      <c r="H25" s="43"/>
    </row>
    <row r="26" spans="2:8" ht="26.4" x14ac:dyDescent="0.25">
      <c r="B26" s="65"/>
      <c r="C26" s="15" t="s">
        <v>419</v>
      </c>
      <c r="D26" s="192" t="s">
        <v>35</v>
      </c>
      <c r="E26" s="297">
        <f>E24</f>
        <v>150000</v>
      </c>
      <c r="F26" s="193"/>
      <c r="G26" s="153">
        <f>IF(D26="","",E26*F26)</f>
        <v>0</v>
      </c>
      <c r="H26" s="43"/>
    </row>
    <row r="27" spans="2:8" x14ac:dyDescent="0.25">
      <c r="B27" s="65"/>
      <c r="C27" s="15"/>
      <c r="D27" s="192"/>
      <c r="E27" s="151"/>
      <c r="F27" s="154"/>
      <c r="G27" s="153"/>
      <c r="H27" s="43"/>
    </row>
    <row r="28" spans="2:8" x14ac:dyDescent="0.25">
      <c r="B28" s="65"/>
      <c r="C28" s="15" t="s">
        <v>420</v>
      </c>
      <c r="D28" s="192" t="s">
        <v>301</v>
      </c>
      <c r="E28" s="16">
        <v>150000</v>
      </c>
      <c r="F28" s="194">
        <v>1</v>
      </c>
      <c r="G28" s="153">
        <f>IF(D28="","",E28*F28)</f>
        <v>150000</v>
      </c>
      <c r="H28" s="43"/>
    </row>
    <row r="29" spans="2:8" x14ac:dyDescent="0.25">
      <c r="B29" s="65"/>
      <c r="C29" s="15"/>
      <c r="D29" s="192"/>
      <c r="E29" s="16"/>
      <c r="F29" s="63"/>
      <c r="G29" s="153" t="str">
        <f>IF(D29="","",E29*F29)</f>
        <v/>
      </c>
      <c r="H29" s="43"/>
    </row>
    <row r="30" spans="2:8" ht="26.4" x14ac:dyDescent="0.25">
      <c r="B30" s="65"/>
      <c r="C30" s="15" t="s">
        <v>421</v>
      </c>
      <c r="D30" s="192" t="s">
        <v>35</v>
      </c>
      <c r="E30" s="297">
        <f>E28</f>
        <v>150000</v>
      </c>
      <c r="F30" s="193"/>
      <c r="G30" s="153">
        <f>IF(D30="","",E30*F30)</f>
        <v>0</v>
      </c>
      <c r="H30" s="43"/>
    </row>
    <row r="31" spans="2:8" x14ac:dyDescent="0.25">
      <c r="B31" s="65"/>
      <c r="C31" s="15"/>
      <c r="D31" s="192"/>
      <c r="E31" s="151"/>
      <c r="F31" s="154"/>
      <c r="G31" s="153"/>
      <c r="H31" s="43"/>
    </row>
    <row r="32" spans="2:8" x14ac:dyDescent="0.25">
      <c r="B32" s="51" t="s">
        <v>289</v>
      </c>
      <c r="C32" s="15" t="s">
        <v>287</v>
      </c>
      <c r="D32" s="22"/>
      <c r="E32" s="151"/>
      <c r="F32" s="190"/>
      <c r="G32" s="153" t="str">
        <f>IF(D32="","",E32*F32)</f>
        <v/>
      </c>
      <c r="H32" s="43"/>
    </row>
    <row r="33" spans="2:8" x14ac:dyDescent="0.25">
      <c r="B33" s="51"/>
      <c r="C33" s="15"/>
      <c r="D33" s="22"/>
      <c r="E33" s="22"/>
      <c r="F33" s="42"/>
      <c r="G33" s="153" t="str">
        <f>IF(D33="","",E33*F33)</f>
        <v/>
      </c>
      <c r="H33" s="50"/>
    </row>
    <row r="34" spans="2:8" x14ac:dyDescent="0.25">
      <c r="B34" s="51" t="s">
        <v>58</v>
      </c>
      <c r="C34" s="15" t="s">
        <v>422</v>
      </c>
      <c r="D34" s="22" t="s">
        <v>301</v>
      </c>
      <c r="E34" s="372">
        <v>2000000</v>
      </c>
      <c r="F34" s="194">
        <v>1</v>
      </c>
      <c r="G34" s="153">
        <f>IF(D34="","",E34*F34)</f>
        <v>2000000</v>
      </c>
    </row>
    <row r="35" spans="2:8" x14ac:dyDescent="0.25">
      <c r="B35" s="51"/>
      <c r="C35" s="15"/>
      <c r="D35" s="22"/>
      <c r="E35" s="372"/>
      <c r="F35" s="63"/>
      <c r="G35" s="153" t="str">
        <f>IF(D35="","",E35*F35)</f>
        <v/>
      </c>
      <c r="H35" s="43"/>
    </row>
    <row r="36" spans="2:8" ht="26.4" x14ac:dyDescent="0.25">
      <c r="B36" s="51" t="s">
        <v>236</v>
      </c>
      <c r="C36" s="15" t="s">
        <v>288</v>
      </c>
      <c r="D36" s="22" t="s">
        <v>35</v>
      </c>
      <c r="E36" s="373">
        <f>E34</f>
        <v>2000000</v>
      </c>
      <c r="F36" s="193"/>
      <c r="G36" s="153">
        <f>IF(D36="","",E36*F36)</f>
        <v>0</v>
      </c>
      <c r="H36" s="43"/>
    </row>
    <row r="37" spans="2:8" x14ac:dyDescent="0.25">
      <c r="B37" s="51"/>
      <c r="C37" s="15"/>
      <c r="D37" s="22"/>
      <c r="E37" s="22"/>
      <c r="F37" s="40"/>
      <c r="G37" s="18"/>
      <c r="H37" s="43"/>
    </row>
    <row r="38" spans="2:8" x14ac:dyDescent="0.25">
      <c r="B38" s="51"/>
      <c r="C38" s="15"/>
      <c r="D38" s="22"/>
      <c r="E38" s="22"/>
      <c r="F38" s="40"/>
      <c r="G38" s="18"/>
      <c r="H38" s="43"/>
    </row>
    <row r="39" spans="2:8" x14ac:dyDescent="0.25">
      <c r="B39" s="51"/>
      <c r="C39" s="15"/>
      <c r="D39" s="22"/>
      <c r="E39" s="22"/>
      <c r="F39" s="40"/>
      <c r="G39" s="18"/>
      <c r="H39" s="43"/>
    </row>
    <row r="40" spans="2:8" x14ac:dyDescent="0.25">
      <c r="B40" s="51"/>
      <c r="C40" s="15"/>
      <c r="D40" s="22"/>
      <c r="E40" s="22"/>
      <c r="F40" s="40"/>
      <c r="G40" s="18" t="str">
        <f t="shared" ref="G40:G51" si="0">IF(D40="","",E40*F40)</f>
        <v/>
      </c>
      <c r="H40" s="43"/>
    </row>
    <row r="41" spans="2:8" x14ac:dyDescent="0.25">
      <c r="B41" s="51"/>
      <c r="C41" s="15"/>
      <c r="D41" s="22"/>
      <c r="E41" s="22"/>
      <c r="F41" s="40"/>
      <c r="G41" s="18" t="str">
        <f t="shared" si="0"/>
        <v/>
      </c>
      <c r="H41" s="43"/>
    </row>
    <row r="42" spans="2:8" x14ac:dyDescent="0.25">
      <c r="B42" s="51"/>
      <c r="C42" s="15"/>
      <c r="D42" s="22"/>
      <c r="E42" s="22"/>
      <c r="F42" s="40"/>
      <c r="G42" s="18" t="str">
        <f t="shared" si="0"/>
        <v/>
      </c>
      <c r="H42" s="43"/>
    </row>
    <row r="43" spans="2:8" x14ac:dyDescent="0.25">
      <c r="B43" s="51"/>
      <c r="C43" s="15"/>
      <c r="D43" s="22"/>
      <c r="E43" s="22"/>
      <c r="F43" s="40"/>
      <c r="G43" s="18" t="str">
        <f t="shared" si="0"/>
        <v/>
      </c>
      <c r="H43" s="43"/>
    </row>
    <row r="44" spans="2:8" x14ac:dyDescent="0.25">
      <c r="B44" s="51"/>
      <c r="C44" s="15"/>
      <c r="D44" s="22"/>
      <c r="E44" s="22"/>
      <c r="F44" s="40"/>
      <c r="G44" s="18" t="str">
        <f t="shared" si="0"/>
        <v/>
      </c>
      <c r="H44" s="43"/>
    </row>
    <row r="45" spans="2:8" x14ac:dyDescent="0.25">
      <c r="B45" s="51"/>
      <c r="C45" s="15"/>
      <c r="D45" s="22"/>
      <c r="E45" s="22"/>
      <c r="F45" s="40"/>
      <c r="G45" s="18" t="str">
        <f t="shared" si="0"/>
        <v/>
      </c>
      <c r="H45" s="43"/>
    </row>
    <row r="46" spans="2:8" x14ac:dyDescent="0.25">
      <c r="B46" s="51"/>
      <c r="C46" s="15"/>
      <c r="D46" s="22"/>
      <c r="E46" s="22"/>
      <c r="F46" s="40"/>
      <c r="G46" s="18" t="str">
        <f t="shared" si="0"/>
        <v/>
      </c>
      <c r="H46" s="43"/>
    </row>
    <row r="47" spans="2:8" x14ac:dyDescent="0.25">
      <c r="B47" s="51"/>
      <c r="C47" s="15"/>
      <c r="D47" s="22"/>
      <c r="E47" s="22"/>
      <c r="F47" s="40"/>
      <c r="G47" s="18" t="str">
        <f t="shared" si="0"/>
        <v/>
      </c>
      <c r="H47" s="43"/>
    </row>
    <row r="48" spans="2:8" x14ac:dyDescent="0.25">
      <c r="B48" s="51"/>
      <c r="C48" s="15"/>
      <c r="D48" s="22"/>
      <c r="E48" s="22"/>
      <c r="F48" s="40"/>
      <c r="G48" s="18" t="str">
        <f t="shared" si="0"/>
        <v/>
      </c>
      <c r="H48" s="43"/>
    </row>
    <row r="49" spans="2:8" x14ac:dyDescent="0.25">
      <c r="B49" s="51"/>
      <c r="C49" s="15"/>
      <c r="D49" s="22"/>
      <c r="E49" s="22"/>
      <c r="F49" s="40"/>
      <c r="G49" s="18" t="str">
        <f t="shared" si="0"/>
        <v/>
      </c>
      <c r="H49" s="43"/>
    </row>
    <row r="50" spans="2:8" x14ac:dyDescent="0.25">
      <c r="B50" s="51"/>
      <c r="C50" s="15"/>
      <c r="D50" s="22"/>
      <c r="E50" s="22"/>
      <c r="F50" s="40"/>
      <c r="G50" s="18" t="str">
        <f t="shared" si="0"/>
        <v/>
      </c>
      <c r="H50" s="43"/>
    </row>
    <row r="51" spans="2:8" x14ac:dyDescent="0.25">
      <c r="B51" s="51"/>
      <c r="C51" s="15"/>
      <c r="D51" s="22"/>
      <c r="E51" s="22"/>
      <c r="F51" s="40"/>
      <c r="G51" s="18" t="str">
        <f t="shared" si="0"/>
        <v/>
      </c>
      <c r="H51" s="43"/>
    </row>
    <row r="52" spans="2:8" x14ac:dyDescent="0.25">
      <c r="B52" s="51"/>
      <c r="C52" s="15"/>
      <c r="D52" s="22"/>
      <c r="E52" s="22"/>
      <c r="F52" s="40"/>
      <c r="G52" s="18"/>
      <c r="H52" s="43"/>
    </row>
    <row r="53" spans="2:8" x14ac:dyDescent="0.25">
      <c r="B53" s="51"/>
      <c r="C53" s="15"/>
      <c r="D53" s="22"/>
      <c r="E53" s="22"/>
      <c r="F53" s="40"/>
      <c r="G53" s="18" t="str">
        <f>IF(D53="","",E53*F53)</f>
        <v/>
      </c>
      <c r="H53" s="43"/>
    </row>
    <row r="54" spans="2:8" x14ac:dyDescent="0.25">
      <c r="B54" s="51"/>
      <c r="C54" s="15"/>
      <c r="D54" s="22"/>
      <c r="E54" s="22"/>
      <c r="F54" s="40"/>
      <c r="G54" s="18" t="str">
        <f>IF(D54="","",E54*F54)</f>
        <v/>
      </c>
      <c r="H54" s="43"/>
    </row>
    <row r="55" spans="2:8" x14ac:dyDescent="0.25">
      <c r="B55" s="51"/>
      <c r="C55" s="15"/>
      <c r="D55" s="22"/>
      <c r="E55" s="22"/>
      <c r="F55" s="40"/>
      <c r="G55" s="18"/>
      <c r="H55" s="43"/>
    </row>
    <row r="56" spans="2:8" x14ac:dyDescent="0.25">
      <c r="B56" s="51"/>
      <c r="C56" s="15"/>
      <c r="D56" s="22"/>
      <c r="E56" s="22"/>
      <c r="F56" s="40"/>
      <c r="G56" s="18" t="str">
        <f t="shared" ref="G56:G64" si="1">IF(D56="","",E56*F56)</f>
        <v/>
      </c>
      <c r="H56" s="43"/>
    </row>
    <row r="57" spans="2:8" x14ac:dyDescent="0.25">
      <c r="B57" s="51"/>
      <c r="C57" s="15"/>
      <c r="D57" s="22"/>
      <c r="E57" s="22"/>
      <c r="F57" s="40"/>
      <c r="G57" s="18" t="str">
        <f t="shared" si="1"/>
        <v/>
      </c>
      <c r="H57" s="43"/>
    </row>
    <row r="58" spans="2:8" x14ac:dyDescent="0.25">
      <c r="B58" s="51"/>
      <c r="C58" s="15"/>
      <c r="D58" s="22"/>
      <c r="E58" s="22"/>
      <c r="F58" s="40"/>
      <c r="G58" s="18" t="str">
        <f t="shared" si="1"/>
        <v/>
      </c>
      <c r="H58" s="43"/>
    </row>
    <row r="59" spans="2:8" x14ac:dyDescent="0.25">
      <c r="B59" s="51"/>
      <c r="C59" s="15"/>
      <c r="D59" s="22"/>
      <c r="E59" s="22"/>
      <c r="F59" s="40"/>
      <c r="G59" s="18" t="str">
        <f t="shared" si="1"/>
        <v/>
      </c>
      <c r="H59" s="43"/>
    </row>
    <row r="60" spans="2:8" x14ac:dyDescent="0.25">
      <c r="B60" s="51"/>
      <c r="C60" s="15"/>
      <c r="D60" s="22"/>
      <c r="E60" s="22"/>
      <c r="F60" s="40"/>
      <c r="G60" s="18" t="str">
        <f t="shared" si="1"/>
        <v/>
      </c>
      <c r="H60" s="43"/>
    </row>
    <row r="61" spans="2:8" x14ac:dyDescent="0.25">
      <c r="B61" s="51"/>
      <c r="C61" s="15"/>
      <c r="D61" s="22"/>
      <c r="E61" s="22"/>
      <c r="F61" s="40"/>
      <c r="G61" s="18" t="str">
        <f t="shared" si="1"/>
        <v/>
      </c>
      <c r="H61" s="43"/>
    </row>
    <row r="62" spans="2:8" x14ac:dyDescent="0.25">
      <c r="B62" s="51"/>
      <c r="C62" s="15"/>
      <c r="D62" s="22"/>
      <c r="E62" s="22"/>
      <c r="F62" s="40"/>
      <c r="G62" s="18" t="str">
        <f t="shared" si="1"/>
        <v/>
      </c>
      <c r="H62" s="43"/>
    </row>
    <row r="63" spans="2:8" x14ac:dyDescent="0.25">
      <c r="B63" s="51"/>
      <c r="C63" s="15"/>
      <c r="D63" s="22"/>
      <c r="E63" s="22"/>
      <c r="F63" s="40"/>
      <c r="G63" s="18" t="str">
        <f t="shared" si="1"/>
        <v/>
      </c>
      <c r="H63" s="43"/>
    </row>
    <row r="64" spans="2:8" x14ac:dyDescent="0.25">
      <c r="B64" s="51"/>
      <c r="C64" s="15"/>
      <c r="D64" s="22"/>
      <c r="E64" s="22"/>
      <c r="F64" s="40"/>
      <c r="G64" s="18" t="str">
        <f t="shared" si="1"/>
        <v/>
      </c>
      <c r="H64" s="43"/>
    </row>
    <row r="65" spans="2:8" s="30" customFormat="1" ht="24.9" customHeight="1" x14ac:dyDescent="0.25">
      <c r="B65" s="75" t="str">
        <f>$B$10</f>
        <v>C20.1</v>
      </c>
      <c r="C65" s="32" t="s">
        <v>339</v>
      </c>
      <c r="D65" s="33"/>
      <c r="E65" s="34"/>
      <c r="F65" s="33"/>
      <c r="G65" s="35">
        <f>SUM(G12:G64)</f>
        <v>2450000</v>
      </c>
      <c r="H65" s="36"/>
    </row>
  </sheetData>
  <mergeCells count="4">
    <mergeCell ref="E1:G1"/>
    <mergeCell ref="B5:F7"/>
    <mergeCell ref="G4:G7"/>
    <mergeCell ref="B4:F4"/>
  </mergeCells>
  <phoneticPr fontId="14" type="noConversion"/>
  <pageMargins left="0.43307086614173229" right="0.31496062992125984" top="0.43307086614173229" bottom="0.62992125984251968" header="0.35433070866141736" footer="0.31496062992125984"/>
  <pageSetup paperSize="9" scale="81"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90">
    <tabColor theme="3" tint="0.59999389629810485"/>
  </sheetPr>
  <dimension ref="B1:I17"/>
  <sheetViews>
    <sheetView view="pageBreakPreview" zoomScale="85" zoomScaleNormal="100" zoomScaleSheetLayoutView="85" zoomScalePageLayoutView="150" workbookViewId="0">
      <selection activeCell="K11" sqref="K11"/>
    </sheetView>
  </sheetViews>
  <sheetFormatPr defaultColWidth="8.88671875" defaultRowHeight="13.2" x14ac:dyDescent="0.25"/>
  <cols>
    <col min="1" max="1" width="0.88671875" style="52" customWidth="1"/>
    <col min="2" max="2" width="11.6640625" style="54" customWidth="1"/>
    <col min="3" max="3" width="45.6640625" style="53" customWidth="1"/>
    <col min="4" max="4" width="13.6640625" style="53" customWidth="1"/>
    <col min="5" max="5" width="5.6640625" style="81" customWidth="1"/>
    <col min="6" max="6" width="15.109375" style="52" customWidth="1"/>
    <col min="7" max="7" width="15.6640625" style="52" customWidth="1"/>
    <col min="8" max="8" width="17" style="82" customWidth="1"/>
    <col min="9" max="9" width="0.77734375" style="52" customWidth="1"/>
    <col min="10" max="10" width="15.33203125" style="52" customWidth="1"/>
    <col min="11" max="11" width="12.6640625" style="52" bestFit="1" customWidth="1"/>
    <col min="12" max="16384" width="8.88671875" style="52"/>
  </cols>
  <sheetData>
    <row r="1" spans="2:9" x14ac:dyDescent="0.25">
      <c r="B1" s="2" t="str">
        <f>Client1</f>
        <v>Province of KwaZulu-Natal</v>
      </c>
      <c r="D1" s="4"/>
      <c r="E1" s="4"/>
      <c r="F1" s="323" t="str">
        <f>"Contract No. "&amp;ContractNo</f>
        <v>Contract No. ZNB01871/00000/00/PMC/INF/23/T</v>
      </c>
      <c r="G1" s="323"/>
      <c r="H1" s="323"/>
    </row>
    <row r="2" spans="2:9" s="1" customFormat="1" ht="18" customHeight="1" x14ac:dyDescent="0.25">
      <c r="B2" s="77" t="str">
        <f>Client2</f>
        <v>Department of Transport</v>
      </c>
      <c r="C2" s="53"/>
      <c r="D2" s="4"/>
      <c r="E2" s="4"/>
      <c r="F2" s="4"/>
      <c r="H2" s="5"/>
      <c r="I2" s="4"/>
    </row>
    <row r="3" spans="2:9" s="1" customFormat="1" ht="16.5" customHeight="1" x14ac:dyDescent="0.25">
      <c r="B3" s="69"/>
      <c r="C3" s="79"/>
      <c r="D3" s="70"/>
      <c r="E3" s="70"/>
      <c r="F3" s="70"/>
      <c r="G3" s="71"/>
      <c r="H3" s="78"/>
      <c r="I3" s="4"/>
    </row>
    <row r="4" spans="2:9" s="1" customFormat="1" ht="7.5" customHeight="1" x14ac:dyDescent="0.25">
      <c r="B4" s="311" t="str">
        <f>ContractDescription</f>
        <v>THE UPGRADE OF MSUNDUZI RIVER BRIDGE (GRIMTHORPE AVE TO BISHOPSTOWE) DISTRICT ROAD D669 KM 2.54</v>
      </c>
      <c r="C4" s="312"/>
      <c r="D4" s="312"/>
      <c r="E4" s="312"/>
      <c r="F4" s="312"/>
      <c r="G4" s="312"/>
      <c r="H4" s="316"/>
      <c r="I4" s="4"/>
    </row>
    <row r="5" spans="2:9" ht="12.75" customHeight="1" x14ac:dyDescent="0.25">
      <c r="B5" s="311"/>
      <c r="C5" s="312"/>
      <c r="D5" s="312"/>
      <c r="E5" s="312"/>
      <c r="F5" s="312"/>
      <c r="G5" s="312"/>
      <c r="H5" s="316"/>
    </row>
    <row r="6" spans="2:9" ht="7.5" customHeight="1" x14ac:dyDescent="0.25">
      <c r="B6" s="313"/>
      <c r="C6" s="314"/>
      <c r="D6" s="314"/>
      <c r="E6" s="314"/>
      <c r="F6" s="314"/>
      <c r="G6" s="314"/>
      <c r="H6" s="317"/>
    </row>
    <row r="7" spans="2:9" ht="25.5" customHeight="1" x14ac:dyDescent="0.25">
      <c r="B7" s="335" t="s">
        <v>342</v>
      </c>
      <c r="C7" s="336"/>
      <c r="D7" s="336"/>
      <c r="E7" s="336"/>
      <c r="F7" s="336"/>
      <c r="G7" s="336"/>
      <c r="H7" s="337"/>
    </row>
    <row r="8" spans="2:9" x14ac:dyDescent="0.25">
      <c r="B8" s="12" t="s">
        <v>343</v>
      </c>
      <c r="C8" s="328" t="s">
        <v>1</v>
      </c>
      <c r="D8" s="329"/>
      <c r="E8" s="330"/>
      <c r="F8" s="12" t="s">
        <v>332</v>
      </c>
      <c r="G8" s="329" t="s">
        <v>5</v>
      </c>
      <c r="H8" s="330"/>
    </row>
    <row r="9" spans="2:9" x14ac:dyDescent="0.25">
      <c r="B9" s="22" t="str">
        <f>'C1.2'!B10</f>
        <v>C1.2</v>
      </c>
      <c r="C9" s="342" t="str">
        <f>'C1.2'!C10</f>
        <v>GENERAL REQUIREMENTS AND PAYMENT</v>
      </c>
      <c r="D9" s="343"/>
      <c r="E9" s="344"/>
      <c r="F9" s="42"/>
      <c r="G9" s="338">
        <f>'C1.2'!G115</f>
        <v>80000</v>
      </c>
      <c r="H9" s="339"/>
    </row>
    <row r="10" spans="2:9" ht="12.75" customHeight="1" x14ac:dyDescent="0.25">
      <c r="B10" s="22" t="str">
        <f>'C1.3'!B10</f>
        <v>C1.3</v>
      </c>
      <c r="C10" s="332" t="str">
        <f>'C1.3'!C10</f>
        <v>CONTRACTOR'S SITE ESTABLISHMENT AND GENERAL OBLIGATIONS</v>
      </c>
      <c r="D10" s="333">
        <f>'C1.3'!D10</f>
        <v>0</v>
      </c>
      <c r="E10" s="334" t="e">
        <f>'C1.3'!#REF!</f>
        <v>#REF!</v>
      </c>
      <c r="F10" s="42"/>
      <c r="G10" s="340">
        <f>'C1.3'!G75</f>
        <v>0</v>
      </c>
      <c r="H10" s="341"/>
    </row>
    <row r="11" spans="2:9" ht="12.75" customHeight="1" x14ac:dyDescent="0.25">
      <c r="B11" s="22" t="str">
        <f>'C1.4'!B10</f>
        <v>C1.4</v>
      </c>
      <c r="C11" s="332" t="str">
        <f>'C1.4'!C10</f>
        <v>FACILITIES FOR THE ENGINEER</v>
      </c>
      <c r="D11" s="333">
        <f>'C1.4'!D10</f>
        <v>0</v>
      </c>
      <c r="E11" s="334" t="e">
        <f>'C1.4'!#REF!</f>
        <v>#REF!</v>
      </c>
      <c r="F11" s="42"/>
      <c r="G11" s="340">
        <f>'C1.4'!G126</f>
        <v>210000</v>
      </c>
      <c r="H11" s="341"/>
    </row>
    <row r="12" spans="2:9" ht="12.75" customHeight="1" x14ac:dyDescent="0.25">
      <c r="B12" s="22" t="str">
        <f>'C1.5'!B10</f>
        <v>C1.5</v>
      </c>
      <c r="C12" s="332" t="str">
        <f>'C1.5'!C10</f>
        <v>ACCOMMODATION OF TRAFFIC</v>
      </c>
      <c r="D12" s="333">
        <f>'C1.5'!D10</f>
        <v>0</v>
      </c>
      <c r="E12" s="334" t="e">
        <f>'C1.5'!#REF!</f>
        <v>#REF!</v>
      </c>
      <c r="F12" s="42"/>
      <c r="G12" s="340">
        <f>'C1.5'!G209</f>
        <v>1430000</v>
      </c>
      <c r="H12" s="341"/>
    </row>
    <row r="13" spans="2:9" ht="12.75" customHeight="1" x14ac:dyDescent="0.25">
      <c r="B13" s="22" t="str">
        <f>'C2.1'!B10</f>
        <v>C2.1</v>
      </c>
      <c r="C13" s="332" t="str">
        <f>'C2.1'!C10</f>
        <v>GENERAL REQUIREMENTS AND TRENCHING FOR SERVICES</v>
      </c>
      <c r="D13" s="333">
        <f>'C2.1'!D10</f>
        <v>0</v>
      </c>
      <c r="E13" s="334" t="e">
        <f>'C2.1'!#REF!</f>
        <v>#REF!</v>
      </c>
      <c r="F13" s="42"/>
      <c r="G13" s="340">
        <f>'C2.1'!G31</f>
        <v>3000000</v>
      </c>
      <c r="H13" s="341"/>
    </row>
    <row r="14" spans="2:9" ht="16.95" customHeight="1" x14ac:dyDescent="0.25">
      <c r="B14" s="164" t="s">
        <v>282</v>
      </c>
      <c r="C14" s="345" t="str">
        <f>'C20.1'!C10</f>
        <v>TESTING MATERIALS AND JUDGEMENT OF WORKMANSHIP</v>
      </c>
      <c r="D14" s="345"/>
      <c r="E14" s="345"/>
      <c r="F14" s="90"/>
      <c r="G14" s="348">
        <f>'C20.1'!G65</f>
        <v>2450000</v>
      </c>
      <c r="H14" s="349"/>
    </row>
    <row r="15" spans="2:9" s="30" customFormat="1" ht="19.5" customHeight="1" x14ac:dyDescent="0.25">
      <c r="B15" s="350" t="s">
        <v>362</v>
      </c>
      <c r="C15" s="351"/>
      <c r="D15" s="351"/>
      <c r="E15" s="351"/>
      <c r="F15" s="351"/>
      <c r="G15" s="346">
        <f>SUM(G9:H14)</f>
        <v>7170000</v>
      </c>
      <c r="H15" s="347"/>
    </row>
    <row r="17" spans="8:8" x14ac:dyDescent="0.25">
      <c r="H17" s="168"/>
    </row>
  </sheetData>
  <mergeCells count="20">
    <mergeCell ref="C14:E14"/>
    <mergeCell ref="G15:H15"/>
    <mergeCell ref="G14:H14"/>
    <mergeCell ref="B15:F15"/>
    <mergeCell ref="C13:E13"/>
    <mergeCell ref="G13:H13"/>
    <mergeCell ref="F1:H1"/>
    <mergeCell ref="B7:H7"/>
    <mergeCell ref="G8:H8"/>
    <mergeCell ref="G9:H9"/>
    <mergeCell ref="G10:H10"/>
    <mergeCell ref="H4:H6"/>
    <mergeCell ref="B4:G6"/>
    <mergeCell ref="G11:H11"/>
    <mergeCell ref="G12:H12"/>
    <mergeCell ref="C8:E8"/>
    <mergeCell ref="C9:E9"/>
    <mergeCell ref="C10:E10"/>
    <mergeCell ref="C11:E11"/>
    <mergeCell ref="C12:E12"/>
  </mergeCells>
  <pageMargins left="0.23622047244094491" right="0.23622047244094491" top="0.74803149606299213" bottom="0.74803149606299213" header="0.31496062992125984" footer="0.31496062992125984"/>
  <pageSetup paperSize="9" scale="6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CB286-567C-4785-B6C9-4BAAE5230A31}">
  <dimension ref="A1:H44"/>
  <sheetViews>
    <sheetView view="pageBreakPreview" zoomScale="60" zoomScaleNormal="100" workbookViewId="0">
      <selection activeCell="O24" sqref="O24"/>
    </sheetView>
  </sheetViews>
  <sheetFormatPr defaultRowHeight="13.2" x14ac:dyDescent="0.25"/>
  <cols>
    <col min="1" max="1" width="0.88671875" customWidth="1"/>
    <col min="2" max="2" width="11.6640625" customWidth="1"/>
    <col min="3" max="3" width="45.6640625" customWidth="1"/>
    <col min="4" max="4" width="13.6640625" customWidth="1"/>
    <col min="5" max="7" width="15.6640625" customWidth="1"/>
    <col min="8" max="8" width="0.88671875" customWidth="1"/>
  </cols>
  <sheetData>
    <row r="1" spans="1:8" x14ac:dyDescent="0.25">
      <c r="A1" s="1"/>
      <c r="B1" s="2" t="str">
        <f>Client1</f>
        <v>Province of KwaZulu-Natal</v>
      </c>
      <c r="C1" s="3"/>
      <c r="D1" s="4"/>
      <c r="E1" s="323" t="str">
        <f>"Contract No. "&amp;ContractNo</f>
        <v>Contract No. ZNB01871/00000/00/PMC/INF/23/T</v>
      </c>
      <c r="F1" s="323"/>
      <c r="G1" s="323"/>
      <c r="H1" s="5"/>
    </row>
    <row r="2" spans="1:8" x14ac:dyDescent="0.25">
      <c r="A2" s="1"/>
      <c r="B2" s="77" t="str">
        <f>Client2</f>
        <v>Department of Transport</v>
      </c>
      <c r="C2" s="3"/>
      <c r="D2" s="4"/>
      <c r="E2" s="4"/>
      <c r="F2" s="1"/>
      <c r="G2" s="5"/>
      <c r="H2" s="5"/>
    </row>
    <row r="3" spans="1:8" x14ac:dyDescent="0.25">
      <c r="A3" s="1"/>
      <c r="B3" s="69"/>
      <c r="C3" s="69"/>
      <c r="D3" s="70"/>
      <c r="E3" s="70"/>
      <c r="F3" s="71"/>
      <c r="G3" s="78"/>
      <c r="H3" s="5"/>
    </row>
    <row r="4" spans="1:8" x14ac:dyDescent="0.25">
      <c r="A4" s="1"/>
      <c r="B4" s="318" t="s">
        <v>491</v>
      </c>
      <c r="C4" s="319"/>
      <c r="D4" s="319"/>
      <c r="E4" s="319"/>
      <c r="F4" s="319"/>
      <c r="G4" s="315" t="str">
        <f>"CHAPTER "&amp;B10</f>
        <v>CHAPTER C11.1</v>
      </c>
      <c r="H4" s="6"/>
    </row>
    <row r="5" spans="1:8" x14ac:dyDescent="0.25">
      <c r="A5" s="1"/>
      <c r="B5" s="311" t="str">
        <f>ContractDescription</f>
        <v>THE UPGRADE OF MSUNDUZI RIVER BRIDGE (GRIMTHORPE AVE TO BISHOPSTOWE) DISTRICT ROAD D669 KM 2.54</v>
      </c>
      <c r="C5" s="312"/>
      <c r="D5" s="312"/>
      <c r="E5" s="312"/>
      <c r="F5" s="312"/>
      <c r="G5" s="316"/>
      <c r="H5" s="9"/>
    </row>
    <row r="6" spans="1:8" x14ac:dyDescent="0.25">
      <c r="A6" s="1"/>
      <c r="B6" s="311"/>
      <c r="C6" s="312"/>
      <c r="D6" s="312"/>
      <c r="E6" s="312"/>
      <c r="F6" s="312"/>
      <c r="G6" s="316"/>
      <c r="H6" s="9"/>
    </row>
    <row r="7" spans="1:8" x14ac:dyDescent="0.25">
      <c r="A7" s="1"/>
      <c r="B7" s="313"/>
      <c r="C7" s="314"/>
      <c r="D7" s="314"/>
      <c r="E7" s="314"/>
      <c r="F7" s="314"/>
      <c r="G7" s="317"/>
      <c r="H7" s="9"/>
    </row>
    <row r="8" spans="1:8" x14ac:dyDescent="0.25">
      <c r="A8" s="10"/>
      <c r="B8" s="11" t="s">
        <v>0</v>
      </c>
      <c r="C8" s="12" t="s">
        <v>1</v>
      </c>
      <c r="D8" s="12" t="s">
        <v>2</v>
      </c>
      <c r="E8" s="12" t="s">
        <v>3</v>
      </c>
      <c r="F8" s="12" t="s">
        <v>4</v>
      </c>
      <c r="G8" s="12" t="s">
        <v>5</v>
      </c>
      <c r="H8" s="13"/>
    </row>
    <row r="9" spans="1:8" x14ac:dyDescent="0.25">
      <c r="A9" s="1"/>
      <c r="B9" s="74"/>
      <c r="C9" s="73"/>
      <c r="D9" s="16"/>
      <c r="E9" s="16"/>
      <c r="F9" s="17"/>
      <c r="G9" s="18" t="str">
        <f>IF(D9="","",E9*F9)</f>
        <v/>
      </c>
      <c r="H9" s="19"/>
    </row>
    <row r="10" spans="1:8" ht="39.6" x14ac:dyDescent="0.25">
      <c r="A10" s="1"/>
      <c r="B10" s="199" t="s">
        <v>325</v>
      </c>
      <c r="C10" s="200" t="s">
        <v>324</v>
      </c>
      <c r="D10" s="16"/>
      <c r="E10" s="16"/>
      <c r="F10" s="17"/>
      <c r="G10" s="18" t="str">
        <f>IF(D10="","",E10*F10)</f>
        <v/>
      </c>
      <c r="H10" s="19"/>
    </row>
    <row r="11" spans="1:8" x14ac:dyDescent="0.25">
      <c r="A11" s="1"/>
      <c r="B11" s="88"/>
      <c r="C11" s="3"/>
      <c r="D11" s="22"/>
      <c r="E11" s="22"/>
      <c r="F11" s="42"/>
      <c r="G11" s="18" t="str">
        <f>IF(D11="","",E11*F11)</f>
        <v/>
      </c>
      <c r="H11" s="43"/>
    </row>
    <row r="12" spans="1:8" x14ac:dyDescent="0.25">
      <c r="A12" s="1"/>
      <c r="B12" s="218" t="s">
        <v>492</v>
      </c>
      <c r="C12" s="201" t="s">
        <v>493</v>
      </c>
      <c r="D12" s="202"/>
      <c r="E12" s="202"/>
      <c r="F12" s="202"/>
      <c r="G12" s="203"/>
      <c r="H12" s="43"/>
    </row>
    <row r="13" spans="1:8" ht="26.4" x14ac:dyDescent="0.25">
      <c r="A13" s="1"/>
      <c r="B13" s="89" t="s">
        <v>494</v>
      </c>
      <c r="C13" s="204" t="s">
        <v>495</v>
      </c>
      <c r="D13" s="208" t="s">
        <v>105</v>
      </c>
      <c r="E13" s="208">
        <v>230</v>
      </c>
      <c r="F13" s="219"/>
      <c r="G13" s="226">
        <f>E13*F13</f>
        <v>0</v>
      </c>
      <c r="H13" s="43"/>
    </row>
    <row r="14" spans="1:8" x14ac:dyDescent="0.25">
      <c r="A14" s="1"/>
      <c r="B14" s="89"/>
      <c r="C14" s="205"/>
      <c r="D14" s="202"/>
      <c r="E14" s="202"/>
      <c r="F14" s="229"/>
      <c r="G14" s="206"/>
      <c r="H14" s="43"/>
    </row>
    <row r="15" spans="1:8" ht="15.6" x14ac:dyDescent="0.25">
      <c r="A15" s="1"/>
      <c r="B15" s="218" t="s">
        <v>496</v>
      </c>
      <c r="C15" s="2" t="s">
        <v>497</v>
      </c>
      <c r="D15" s="208" t="s">
        <v>31</v>
      </c>
      <c r="E15" s="208">
        <v>1</v>
      </c>
      <c r="F15" s="219"/>
      <c r="G15" s="226">
        <f>E15*F15</f>
        <v>0</v>
      </c>
      <c r="H15" s="43"/>
    </row>
    <row r="16" spans="1:8" x14ac:dyDescent="0.25">
      <c r="A16" s="1"/>
      <c r="B16" s="93"/>
      <c r="C16" s="73"/>
      <c r="D16" s="22"/>
      <c r="E16" s="22"/>
      <c r="F16" s="42"/>
      <c r="G16" s="211"/>
      <c r="H16" s="43"/>
    </row>
    <row r="17" spans="1:8" x14ac:dyDescent="0.25">
      <c r="A17" s="1"/>
      <c r="B17" s="218" t="s">
        <v>499</v>
      </c>
      <c r="C17" s="220" t="s">
        <v>498</v>
      </c>
      <c r="D17" s="207"/>
      <c r="E17" s="208"/>
      <c r="F17" s="212"/>
      <c r="G17" s="210"/>
      <c r="H17" s="43"/>
    </row>
    <row r="18" spans="1:8" x14ac:dyDescent="0.25">
      <c r="A18" s="1"/>
      <c r="B18" s="217" t="s">
        <v>500</v>
      </c>
      <c r="C18" s="221" t="s">
        <v>502</v>
      </c>
      <c r="D18" s="222" t="s">
        <v>504</v>
      </c>
      <c r="E18" s="207">
        <v>5000</v>
      </c>
      <c r="F18" s="207">
        <v>1</v>
      </c>
      <c r="G18" s="226">
        <f>F18*E18</f>
        <v>5000</v>
      </c>
      <c r="H18" s="44"/>
    </row>
    <row r="19" spans="1:8" ht="26.4" x14ac:dyDescent="0.25">
      <c r="A19" s="1"/>
      <c r="B19" s="217" t="s">
        <v>501</v>
      </c>
      <c r="C19" s="221" t="s">
        <v>503</v>
      </c>
      <c r="D19" s="223" t="s">
        <v>35</v>
      </c>
      <c r="E19" s="224">
        <f>G18</f>
        <v>5000</v>
      </c>
      <c r="F19" s="225"/>
      <c r="G19" s="226">
        <f>E19*F19</f>
        <v>0</v>
      </c>
      <c r="H19" s="43"/>
    </row>
    <row r="20" spans="1:8" x14ac:dyDescent="0.25">
      <c r="A20" s="1"/>
      <c r="B20" s="89"/>
      <c r="C20" s="38"/>
      <c r="D20" s="39"/>
      <c r="E20" s="22"/>
      <c r="F20" s="42"/>
      <c r="G20" s="211"/>
      <c r="H20" s="5"/>
    </row>
    <row r="21" spans="1:8" x14ac:dyDescent="0.25">
      <c r="A21" s="1"/>
      <c r="B21" s="217"/>
      <c r="C21" s="198"/>
      <c r="D21" s="207"/>
      <c r="E21" s="208"/>
      <c r="F21" s="219"/>
      <c r="G21" s="210"/>
      <c r="H21" s="5"/>
    </row>
    <row r="22" spans="1:8" x14ac:dyDescent="0.25">
      <c r="A22" s="1"/>
      <c r="B22" s="89"/>
      <c r="C22" s="38"/>
      <c r="D22" s="39"/>
      <c r="E22" s="22"/>
      <c r="F22" s="112"/>
      <c r="G22" s="211"/>
      <c r="H22" s="5"/>
    </row>
    <row r="23" spans="1:8" x14ac:dyDescent="0.25">
      <c r="A23" s="1"/>
      <c r="B23" s="217"/>
      <c r="C23" s="198"/>
      <c r="D23" s="207"/>
      <c r="E23" s="208"/>
      <c r="F23" s="219"/>
      <c r="G23" s="210"/>
      <c r="H23" s="5"/>
    </row>
    <row r="24" spans="1:8" x14ac:dyDescent="0.25">
      <c r="A24" s="1"/>
      <c r="B24" s="89"/>
      <c r="C24" s="38"/>
      <c r="D24" s="22"/>
      <c r="E24" s="22"/>
      <c r="F24" s="112"/>
      <c r="G24" s="211"/>
      <c r="H24" s="43"/>
    </row>
    <row r="25" spans="1:8" x14ac:dyDescent="0.25">
      <c r="A25" s="1"/>
      <c r="B25" s="218"/>
      <c r="C25" s="215"/>
      <c r="D25" s="22"/>
      <c r="E25" s="22"/>
      <c r="F25" s="112"/>
      <c r="G25" s="211"/>
      <c r="H25" s="43"/>
    </row>
    <row r="26" spans="1:8" x14ac:dyDescent="0.25">
      <c r="A26" s="1"/>
      <c r="B26" s="217"/>
      <c r="C26" s="216"/>
      <c r="D26" s="207"/>
      <c r="E26" s="208"/>
      <c r="F26" s="219"/>
      <c r="G26" s="210"/>
      <c r="H26" s="44"/>
    </row>
    <row r="27" spans="1:8" x14ac:dyDescent="0.25">
      <c r="A27" s="1"/>
      <c r="B27" s="91"/>
      <c r="C27" s="3"/>
      <c r="D27" s="39"/>
      <c r="E27" s="22"/>
      <c r="F27" s="42"/>
      <c r="G27" s="211"/>
      <c r="H27" s="19"/>
    </row>
    <row r="28" spans="1:8" x14ac:dyDescent="0.25">
      <c r="A28" s="1"/>
      <c r="B28" s="91"/>
      <c r="C28" s="1"/>
      <c r="D28" s="47"/>
      <c r="E28" s="22"/>
      <c r="F28" s="42"/>
      <c r="G28" s="211"/>
      <c r="H28" s="43"/>
    </row>
    <row r="29" spans="1:8" x14ac:dyDescent="0.25">
      <c r="A29" s="1"/>
      <c r="B29" s="89"/>
      <c r="C29" s="38"/>
      <c r="D29" s="39"/>
      <c r="E29" s="22"/>
      <c r="F29" s="42"/>
      <c r="G29" s="211"/>
      <c r="H29" s="43"/>
    </row>
    <row r="30" spans="1:8" x14ac:dyDescent="0.25">
      <c r="A30" s="1"/>
      <c r="B30" s="91"/>
      <c r="C30" s="1"/>
      <c r="D30" s="47"/>
      <c r="E30" s="22"/>
      <c r="F30" s="42"/>
      <c r="G30" s="211"/>
      <c r="H30" s="43"/>
    </row>
    <row r="31" spans="1:8" x14ac:dyDescent="0.25">
      <c r="A31" s="1"/>
      <c r="B31" s="89"/>
      <c r="C31" s="38"/>
      <c r="D31" s="39"/>
      <c r="E31" s="22"/>
      <c r="F31" s="42"/>
      <c r="G31" s="211"/>
      <c r="H31" s="43"/>
    </row>
    <row r="32" spans="1:8" x14ac:dyDescent="0.25">
      <c r="A32" s="1"/>
      <c r="B32" s="89"/>
      <c r="C32" s="3"/>
      <c r="D32" s="39"/>
      <c r="E32" s="22"/>
      <c r="F32" s="42"/>
      <c r="G32" s="211"/>
      <c r="H32" s="43"/>
    </row>
    <row r="33" spans="1:8" x14ac:dyDescent="0.25">
      <c r="A33" s="1"/>
      <c r="B33" s="89"/>
      <c r="C33" s="38"/>
      <c r="D33" s="39"/>
      <c r="E33" s="22"/>
      <c r="F33" s="42"/>
      <c r="G33" s="211"/>
      <c r="H33" s="43"/>
    </row>
    <row r="34" spans="1:8" x14ac:dyDescent="0.25">
      <c r="A34" s="1"/>
      <c r="B34" s="89"/>
      <c r="C34" s="38"/>
      <c r="D34" s="39"/>
      <c r="E34" s="22"/>
      <c r="F34" s="42"/>
      <c r="G34" s="211"/>
      <c r="H34" s="43"/>
    </row>
    <row r="35" spans="1:8" x14ac:dyDescent="0.25">
      <c r="A35" s="1"/>
      <c r="B35" s="89"/>
      <c r="C35" s="38"/>
      <c r="D35" s="39"/>
      <c r="E35" s="22"/>
      <c r="F35" s="42"/>
      <c r="G35" s="211" t="str">
        <f t="shared" ref="G35:G43" si="0">IF(D35="","",E35*F35)</f>
        <v/>
      </c>
      <c r="H35" s="43"/>
    </row>
    <row r="36" spans="1:8" x14ac:dyDescent="0.25">
      <c r="A36" s="1"/>
      <c r="B36" s="89"/>
      <c r="C36" s="38"/>
      <c r="D36" s="39"/>
      <c r="E36" s="22"/>
      <c r="F36" s="42"/>
      <c r="G36" s="211" t="str">
        <f t="shared" si="0"/>
        <v/>
      </c>
      <c r="H36" s="43"/>
    </row>
    <row r="37" spans="1:8" x14ac:dyDescent="0.25">
      <c r="A37" s="1"/>
      <c r="B37" s="89"/>
      <c r="C37" s="38"/>
      <c r="D37" s="39"/>
      <c r="E37" s="22"/>
      <c r="F37" s="42"/>
      <c r="G37" s="211" t="str">
        <f t="shared" si="0"/>
        <v/>
      </c>
      <c r="H37" s="43"/>
    </row>
    <row r="38" spans="1:8" x14ac:dyDescent="0.25">
      <c r="A38" s="1"/>
      <c r="B38" s="89"/>
      <c r="C38" s="38"/>
      <c r="D38" s="39"/>
      <c r="E38" s="22"/>
      <c r="F38" s="42"/>
      <c r="G38" s="211" t="str">
        <f t="shared" si="0"/>
        <v/>
      </c>
      <c r="H38" s="43"/>
    </row>
    <row r="39" spans="1:8" x14ac:dyDescent="0.25">
      <c r="A39" s="1"/>
      <c r="B39" s="89"/>
      <c r="C39" s="38"/>
      <c r="D39" s="39"/>
      <c r="E39" s="22"/>
      <c r="F39" s="42"/>
      <c r="G39" s="211" t="str">
        <f t="shared" si="0"/>
        <v/>
      </c>
      <c r="H39" s="43"/>
    </row>
    <row r="40" spans="1:8" x14ac:dyDescent="0.25">
      <c r="A40" s="1"/>
      <c r="B40" s="89"/>
      <c r="C40" s="38"/>
      <c r="D40" s="39"/>
      <c r="E40" s="22"/>
      <c r="F40" s="42"/>
      <c r="G40" s="211" t="str">
        <f t="shared" si="0"/>
        <v/>
      </c>
      <c r="H40" s="43"/>
    </row>
    <row r="41" spans="1:8" x14ac:dyDescent="0.25">
      <c r="A41" s="1"/>
      <c r="B41" s="91"/>
      <c r="C41" s="3"/>
      <c r="D41" s="39"/>
      <c r="E41" s="22"/>
      <c r="F41" s="42"/>
      <c r="G41" s="211" t="str">
        <f t="shared" si="0"/>
        <v/>
      </c>
      <c r="H41" s="43"/>
    </row>
    <row r="42" spans="1:8" x14ac:dyDescent="0.25">
      <c r="A42" s="1"/>
      <c r="B42" s="91"/>
      <c r="C42" s="3"/>
      <c r="D42" s="39"/>
      <c r="E42" s="22"/>
      <c r="F42" s="42"/>
      <c r="G42" s="211" t="str">
        <f t="shared" si="0"/>
        <v/>
      </c>
      <c r="H42" s="43"/>
    </row>
    <row r="43" spans="1:8" x14ac:dyDescent="0.25">
      <c r="A43" s="1"/>
      <c r="B43" s="91"/>
      <c r="C43" s="3"/>
      <c r="D43" s="39"/>
      <c r="E43" s="22"/>
      <c r="F43" s="42"/>
      <c r="G43" s="211" t="str">
        <f t="shared" si="0"/>
        <v/>
      </c>
      <c r="H43" s="43"/>
    </row>
    <row r="44" spans="1:8" x14ac:dyDescent="0.25">
      <c r="A44" s="30"/>
      <c r="B44" s="87" t="str">
        <f>$B$10</f>
        <v>C11.1</v>
      </c>
      <c r="C44" s="32" t="s">
        <v>339</v>
      </c>
      <c r="D44" s="33"/>
      <c r="E44" s="34"/>
      <c r="F44" s="33"/>
      <c r="G44" s="35">
        <f>SUM(G9:G43)</f>
        <v>5000</v>
      </c>
      <c r="H44" s="36"/>
    </row>
  </sheetData>
  <mergeCells count="4">
    <mergeCell ref="E1:G1"/>
    <mergeCell ref="B4:F4"/>
    <mergeCell ref="G4:G7"/>
    <mergeCell ref="B5:F7"/>
  </mergeCells>
  <pageMargins left="0.7" right="0.7" top="0.75" bottom="0.75"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56F58-10B9-411F-B716-78655B5221BD}">
  <dimension ref="A1:H44"/>
  <sheetViews>
    <sheetView view="pageBreakPreview" zoomScale="60" zoomScaleNormal="100" workbookViewId="0">
      <selection activeCell="G31" sqref="G31"/>
    </sheetView>
  </sheetViews>
  <sheetFormatPr defaultRowHeight="13.2" x14ac:dyDescent="0.25"/>
  <cols>
    <col min="1" max="1" width="0.88671875" customWidth="1"/>
    <col min="2" max="2" width="11.6640625" customWidth="1"/>
    <col min="3" max="3" width="45.6640625" customWidth="1"/>
    <col min="4" max="4" width="13.6640625" customWidth="1"/>
    <col min="5" max="7" width="15.6640625" customWidth="1"/>
    <col min="8" max="8" width="0.88671875" customWidth="1"/>
  </cols>
  <sheetData>
    <row r="1" spans="1:8" x14ac:dyDescent="0.25">
      <c r="A1" s="1"/>
      <c r="B1" s="2" t="str">
        <f>Client1</f>
        <v>Province of KwaZulu-Natal</v>
      </c>
      <c r="C1" s="3"/>
      <c r="D1" s="4"/>
      <c r="E1" s="323" t="str">
        <f>"Contract No. "&amp;ContractNo</f>
        <v>Contract No. ZNB01871/00000/00/PMC/INF/23/T</v>
      </c>
      <c r="F1" s="323"/>
      <c r="G1" s="323"/>
      <c r="H1" s="5"/>
    </row>
    <row r="2" spans="1:8" x14ac:dyDescent="0.25">
      <c r="A2" s="1"/>
      <c r="B2" s="77" t="str">
        <f>Client2</f>
        <v>Department of Transport</v>
      </c>
      <c r="C2" s="3"/>
      <c r="D2" s="4"/>
      <c r="E2" s="4"/>
      <c r="F2" s="1"/>
      <c r="G2" s="5"/>
      <c r="H2" s="5"/>
    </row>
    <row r="3" spans="1:8" x14ac:dyDescent="0.25">
      <c r="A3" s="1"/>
      <c r="B3" s="69"/>
      <c r="C3" s="69"/>
      <c r="D3" s="70"/>
      <c r="E3" s="70"/>
      <c r="F3" s="71"/>
      <c r="G3" s="78"/>
      <c r="H3" s="5"/>
    </row>
    <row r="4" spans="1:8" x14ac:dyDescent="0.25">
      <c r="A4" s="1"/>
      <c r="B4" s="318" t="s">
        <v>491</v>
      </c>
      <c r="C4" s="319"/>
      <c r="D4" s="319"/>
      <c r="E4" s="319"/>
      <c r="F4" s="319"/>
      <c r="G4" s="315" t="str">
        <f>"CHAPTER "&amp;B10</f>
        <v>CHAPTER C11.2</v>
      </c>
      <c r="H4" s="6"/>
    </row>
    <row r="5" spans="1:8" x14ac:dyDescent="0.25">
      <c r="A5" s="1"/>
      <c r="B5" s="311" t="str">
        <f>ContractDescription</f>
        <v>THE UPGRADE OF MSUNDUZI RIVER BRIDGE (GRIMTHORPE AVE TO BISHOPSTOWE) DISTRICT ROAD D669 KM 2.54</v>
      </c>
      <c r="C5" s="312"/>
      <c r="D5" s="312"/>
      <c r="E5" s="312"/>
      <c r="F5" s="312"/>
      <c r="G5" s="316"/>
      <c r="H5" s="9"/>
    </row>
    <row r="6" spans="1:8" x14ac:dyDescent="0.25">
      <c r="A6" s="1"/>
      <c r="B6" s="311"/>
      <c r="C6" s="312"/>
      <c r="D6" s="312"/>
      <c r="E6" s="312"/>
      <c r="F6" s="312"/>
      <c r="G6" s="316"/>
      <c r="H6" s="9"/>
    </row>
    <row r="7" spans="1:8" x14ac:dyDescent="0.25">
      <c r="A7" s="1"/>
      <c r="B7" s="313"/>
      <c r="C7" s="314"/>
      <c r="D7" s="314"/>
      <c r="E7" s="314"/>
      <c r="F7" s="314"/>
      <c r="G7" s="317"/>
      <c r="H7" s="9"/>
    </row>
    <row r="8" spans="1:8" x14ac:dyDescent="0.25">
      <c r="A8" s="10"/>
      <c r="B8" s="11" t="s">
        <v>0</v>
      </c>
      <c r="C8" s="12" t="s">
        <v>1</v>
      </c>
      <c r="D8" s="12" t="s">
        <v>2</v>
      </c>
      <c r="E8" s="12" t="s">
        <v>3</v>
      </c>
      <c r="F8" s="12" t="s">
        <v>4</v>
      </c>
      <c r="G8" s="12" t="s">
        <v>5</v>
      </c>
      <c r="H8" s="13"/>
    </row>
    <row r="9" spans="1:8" x14ac:dyDescent="0.25">
      <c r="A9" s="1"/>
      <c r="B9" s="74"/>
      <c r="C9" s="73"/>
      <c r="D9" s="16"/>
      <c r="E9" s="16"/>
      <c r="F9" s="17"/>
      <c r="G9" s="18" t="str">
        <f>IF(D9="","",E9*F9)</f>
        <v/>
      </c>
      <c r="H9" s="19"/>
    </row>
    <row r="10" spans="1:8" x14ac:dyDescent="0.25">
      <c r="A10" s="1"/>
      <c r="B10" s="199" t="s">
        <v>505</v>
      </c>
      <c r="C10" s="200" t="s">
        <v>506</v>
      </c>
      <c r="D10" s="16"/>
      <c r="E10" s="16"/>
      <c r="F10" s="17"/>
      <c r="G10" s="18" t="str">
        <f>IF(D10="","",E10*F10)</f>
        <v/>
      </c>
      <c r="H10" s="19"/>
    </row>
    <row r="11" spans="1:8" x14ac:dyDescent="0.25">
      <c r="A11" s="1"/>
      <c r="B11" s="88"/>
      <c r="C11" s="3"/>
      <c r="D11" s="22"/>
      <c r="E11" s="22"/>
      <c r="F11" s="42"/>
      <c r="G11" s="18" t="str">
        <f>IF(D11="","",E11*F11)</f>
        <v/>
      </c>
      <c r="H11" s="43"/>
    </row>
    <row r="12" spans="1:8" x14ac:dyDescent="0.25">
      <c r="A12" s="1"/>
      <c r="B12" s="218" t="s">
        <v>507</v>
      </c>
      <c r="C12" s="227" t="s">
        <v>303</v>
      </c>
      <c r="D12" s="202"/>
      <c r="E12" s="202"/>
      <c r="F12" s="202"/>
      <c r="G12" s="203"/>
      <c r="H12" s="43"/>
    </row>
    <row r="13" spans="1:8" ht="26.4" x14ac:dyDescent="0.25">
      <c r="A13" s="1"/>
      <c r="B13" s="89" t="s">
        <v>508</v>
      </c>
      <c r="C13" s="204" t="s">
        <v>302</v>
      </c>
      <c r="D13" s="208"/>
      <c r="E13" s="208"/>
      <c r="F13" s="219"/>
      <c r="G13" s="226"/>
      <c r="H13" s="43"/>
    </row>
    <row r="14" spans="1:8" ht="15.6" x14ac:dyDescent="0.25">
      <c r="A14" s="1"/>
      <c r="B14" s="89" t="s">
        <v>58</v>
      </c>
      <c r="C14" s="228" t="s">
        <v>509</v>
      </c>
      <c r="D14" s="208" t="s">
        <v>31</v>
      </c>
      <c r="E14" s="208">
        <v>152</v>
      </c>
      <c r="F14" s="219"/>
      <c r="G14" s="226">
        <f>E14*F14</f>
        <v>0</v>
      </c>
      <c r="H14" s="43"/>
    </row>
    <row r="15" spans="1:8" x14ac:dyDescent="0.25">
      <c r="A15" s="1"/>
      <c r="B15" s="218"/>
      <c r="C15" s="2"/>
      <c r="D15" s="208"/>
      <c r="E15" s="208"/>
      <c r="F15" s="209"/>
      <c r="G15" s="226"/>
      <c r="H15" s="43"/>
    </row>
    <row r="16" spans="1:8" ht="26.4" x14ac:dyDescent="0.25">
      <c r="A16" s="1"/>
      <c r="B16" s="214" t="s">
        <v>510</v>
      </c>
      <c r="C16" s="230" t="s">
        <v>511</v>
      </c>
      <c r="D16" s="208" t="s">
        <v>105</v>
      </c>
      <c r="E16" s="208">
        <v>500</v>
      </c>
      <c r="F16" s="178"/>
      <c r="G16" s="226">
        <f>E16*F16</f>
        <v>0</v>
      </c>
      <c r="H16" s="43"/>
    </row>
    <row r="17" spans="1:8" x14ac:dyDescent="0.25">
      <c r="A17" s="1"/>
      <c r="B17" s="218"/>
      <c r="C17" s="220"/>
      <c r="D17" s="207"/>
      <c r="E17" s="208"/>
      <c r="F17" s="212"/>
      <c r="G17" s="210"/>
      <c r="H17" s="43"/>
    </row>
    <row r="18" spans="1:8" x14ac:dyDescent="0.25">
      <c r="A18" s="1"/>
      <c r="B18" s="214" t="s">
        <v>512</v>
      </c>
      <c r="C18" s="230" t="s">
        <v>513</v>
      </c>
      <c r="D18" s="222"/>
      <c r="E18" s="207"/>
      <c r="F18" s="207"/>
      <c r="G18" s="226"/>
      <c r="H18" s="44"/>
    </row>
    <row r="19" spans="1:8" ht="39.6" x14ac:dyDescent="0.25">
      <c r="A19" s="1"/>
      <c r="B19" s="214" t="s">
        <v>514</v>
      </c>
      <c r="C19" s="231" t="s">
        <v>515</v>
      </c>
      <c r="D19" s="208" t="s">
        <v>31</v>
      </c>
      <c r="E19" s="208">
        <v>224</v>
      </c>
      <c r="F19" s="219"/>
      <c r="G19" s="226">
        <f>E19*F19</f>
        <v>0</v>
      </c>
      <c r="H19" s="43"/>
    </row>
    <row r="20" spans="1:8" ht="39.6" x14ac:dyDescent="0.25">
      <c r="A20" s="1"/>
      <c r="B20" s="214" t="s">
        <v>516</v>
      </c>
      <c r="C20" s="231" t="s">
        <v>517</v>
      </c>
      <c r="D20" s="208" t="s">
        <v>31</v>
      </c>
      <c r="E20" s="208">
        <v>148</v>
      </c>
      <c r="F20" s="219"/>
      <c r="G20" s="226">
        <f>E20*F20</f>
        <v>0</v>
      </c>
      <c r="H20" s="5"/>
    </row>
    <row r="21" spans="1:8" x14ac:dyDescent="0.25">
      <c r="A21" s="1"/>
      <c r="B21" s="217"/>
      <c r="C21" s="198"/>
      <c r="D21" s="207"/>
      <c r="E21" s="208"/>
      <c r="F21" s="219"/>
      <c r="G21" s="210"/>
      <c r="H21" s="5"/>
    </row>
    <row r="22" spans="1:8" ht="39.6" x14ac:dyDescent="0.25">
      <c r="A22" s="1"/>
      <c r="B22" s="214" t="s">
        <v>518</v>
      </c>
      <c r="C22" s="232" t="s">
        <v>519</v>
      </c>
      <c r="D22" s="208" t="s">
        <v>105</v>
      </c>
      <c r="E22" s="208">
        <v>710</v>
      </c>
      <c r="F22" s="219"/>
      <c r="G22" s="226">
        <f>E22*F22</f>
        <v>0</v>
      </c>
      <c r="H22" s="5"/>
    </row>
    <row r="23" spans="1:8" x14ac:dyDescent="0.25">
      <c r="A23" s="1"/>
      <c r="B23" s="217"/>
      <c r="C23" s="198"/>
      <c r="D23" s="207"/>
      <c r="E23" s="208"/>
      <c r="F23" s="219"/>
      <c r="G23" s="210"/>
      <c r="H23" s="5"/>
    </row>
    <row r="24" spans="1:8" x14ac:dyDescent="0.25">
      <c r="A24" s="1"/>
      <c r="B24" s="89"/>
      <c r="C24" s="38"/>
      <c r="D24" s="22"/>
      <c r="E24" s="22"/>
      <c r="F24" s="112"/>
      <c r="G24" s="211"/>
      <c r="H24" s="43"/>
    </row>
    <row r="25" spans="1:8" x14ac:dyDescent="0.25">
      <c r="A25" s="1"/>
      <c r="B25" s="218"/>
      <c r="C25" s="215"/>
      <c r="D25" s="22"/>
      <c r="E25" s="22"/>
      <c r="F25" s="112"/>
      <c r="G25" s="211"/>
      <c r="H25" s="43"/>
    </row>
    <row r="26" spans="1:8" x14ac:dyDescent="0.25">
      <c r="A26" s="1"/>
      <c r="B26" s="217"/>
      <c r="C26" s="216"/>
      <c r="D26" s="207"/>
      <c r="E26" s="208"/>
      <c r="F26" s="219"/>
      <c r="G26" s="210"/>
      <c r="H26" s="44"/>
    </row>
    <row r="27" spans="1:8" x14ac:dyDescent="0.25">
      <c r="A27" s="1"/>
      <c r="B27" s="91"/>
      <c r="C27" s="3"/>
      <c r="D27" s="39"/>
      <c r="E27" s="22"/>
      <c r="F27" s="42"/>
      <c r="G27" s="211"/>
      <c r="H27" s="19"/>
    </row>
    <row r="28" spans="1:8" x14ac:dyDescent="0.25">
      <c r="A28" s="1"/>
      <c r="B28" s="91"/>
      <c r="C28" s="1"/>
      <c r="D28" s="47"/>
      <c r="E28" s="22"/>
      <c r="F28" s="42"/>
      <c r="G28" s="211"/>
      <c r="H28" s="43"/>
    </row>
    <row r="29" spans="1:8" x14ac:dyDescent="0.25">
      <c r="A29" s="1"/>
      <c r="B29" s="89"/>
      <c r="C29" s="38"/>
      <c r="D29" s="39"/>
      <c r="E29" s="22"/>
      <c r="F29" s="42"/>
      <c r="G29" s="211"/>
      <c r="H29" s="43"/>
    </row>
    <row r="30" spans="1:8" x14ac:dyDescent="0.25">
      <c r="A30" s="1"/>
      <c r="B30" s="91"/>
      <c r="C30" s="1"/>
      <c r="D30" s="47"/>
      <c r="E30" s="22"/>
      <c r="F30" s="42"/>
      <c r="G30" s="211"/>
      <c r="H30" s="43"/>
    </row>
    <row r="31" spans="1:8" x14ac:dyDescent="0.25">
      <c r="A31" s="1"/>
      <c r="B31" s="89"/>
      <c r="C31" s="38"/>
      <c r="D31" s="39"/>
      <c r="E31" s="22"/>
      <c r="F31" s="42"/>
      <c r="G31" s="211"/>
      <c r="H31" s="43"/>
    </row>
    <row r="32" spans="1:8" x14ac:dyDescent="0.25">
      <c r="A32" s="1"/>
      <c r="B32" s="89"/>
      <c r="C32" s="3"/>
      <c r="D32" s="39"/>
      <c r="E32" s="22"/>
      <c r="F32" s="42"/>
      <c r="G32" s="211"/>
      <c r="H32" s="43"/>
    </row>
    <row r="33" spans="1:8" x14ac:dyDescent="0.25">
      <c r="A33" s="1"/>
      <c r="B33" s="89"/>
      <c r="C33" s="38"/>
      <c r="D33" s="39"/>
      <c r="E33" s="22"/>
      <c r="F33" s="42"/>
      <c r="G33" s="211"/>
      <c r="H33" s="43"/>
    </row>
    <row r="34" spans="1:8" x14ac:dyDescent="0.25">
      <c r="A34" s="1"/>
      <c r="B34" s="89"/>
      <c r="C34" s="38"/>
      <c r="D34" s="39"/>
      <c r="E34" s="22"/>
      <c r="F34" s="42"/>
      <c r="G34" s="211"/>
      <c r="H34" s="43"/>
    </row>
    <row r="35" spans="1:8" x14ac:dyDescent="0.25">
      <c r="A35" s="1"/>
      <c r="B35" s="89"/>
      <c r="C35" s="38"/>
      <c r="D35" s="39"/>
      <c r="E35" s="22"/>
      <c r="F35" s="42"/>
      <c r="G35" s="211" t="str">
        <f t="shared" ref="G35:G43" si="0">IF(D35="","",E35*F35)</f>
        <v/>
      </c>
      <c r="H35" s="43"/>
    </row>
    <row r="36" spans="1:8" x14ac:dyDescent="0.25">
      <c r="A36" s="1"/>
      <c r="B36" s="89"/>
      <c r="C36" s="38"/>
      <c r="D36" s="39"/>
      <c r="E36" s="22"/>
      <c r="F36" s="42"/>
      <c r="G36" s="211" t="str">
        <f t="shared" si="0"/>
        <v/>
      </c>
      <c r="H36" s="43"/>
    </row>
    <row r="37" spans="1:8" x14ac:dyDescent="0.25">
      <c r="A37" s="1"/>
      <c r="B37" s="89"/>
      <c r="C37" s="38"/>
      <c r="D37" s="39"/>
      <c r="E37" s="22"/>
      <c r="F37" s="42"/>
      <c r="G37" s="211" t="str">
        <f t="shared" si="0"/>
        <v/>
      </c>
      <c r="H37" s="43"/>
    </row>
    <row r="38" spans="1:8" x14ac:dyDescent="0.25">
      <c r="A38" s="1"/>
      <c r="B38" s="89"/>
      <c r="C38" s="38"/>
      <c r="D38" s="39"/>
      <c r="E38" s="22"/>
      <c r="F38" s="42"/>
      <c r="G38" s="211" t="str">
        <f t="shared" si="0"/>
        <v/>
      </c>
      <c r="H38" s="43"/>
    </row>
    <row r="39" spans="1:8" x14ac:dyDescent="0.25">
      <c r="A39" s="1"/>
      <c r="B39" s="89"/>
      <c r="C39" s="38"/>
      <c r="D39" s="39"/>
      <c r="E39" s="22"/>
      <c r="F39" s="42"/>
      <c r="G39" s="211" t="str">
        <f t="shared" si="0"/>
        <v/>
      </c>
      <c r="H39" s="43"/>
    </row>
    <row r="40" spans="1:8" x14ac:dyDescent="0.25">
      <c r="A40" s="1"/>
      <c r="B40" s="89"/>
      <c r="C40" s="38"/>
      <c r="D40" s="39"/>
      <c r="E40" s="22"/>
      <c r="F40" s="42"/>
      <c r="G40" s="211" t="str">
        <f t="shared" si="0"/>
        <v/>
      </c>
      <c r="H40" s="43"/>
    </row>
    <row r="41" spans="1:8" x14ac:dyDescent="0.25">
      <c r="A41" s="1"/>
      <c r="B41" s="91"/>
      <c r="C41" s="3"/>
      <c r="D41" s="39"/>
      <c r="E41" s="22"/>
      <c r="F41" s="42"/>
      <c r="G41" s="211" t="str">
        <f t="shared" si="0"/>
        <v/>
      </c>
      <c r="H41" s="43"/>
    </row>
    <row r="42" spans="1:8" x14ac:dyDescent="0.25">
      <c r="A42" s="1"/>
      <c r="B42" s="91"/>
      <c r="C42" s="3"/>
      <c r="D42" s="39"/>
      <c r="E42" s="22"/>
      <c r="F42" s="42"/>
      <c r="G42" s="211" t="str">
        <f t="shared" si="0"/>
        <v/>
      </c>
      <c r="H42" s="43"/>
    </row>
    <row r="43" spans="1:8" x14ac:dyDescent="0.25">
      <c r="A43" s="1"/>
      <c r="B43" s="91"/>
      <c r="C43" s="3"/>
      <c r="D43" s="39"/>
      <c r="E43" s="22"/>
      <c r="F43" s="42"/>
      <c r="G43" s="211" t="str">
        <f t="shared" si="0"/>
        <v/>
      </c>
      <c r="H43" s="43"/>
    </row>
    <row r="44" spans="1:8" x14ac:dyDescent="0.25">
      <c r="A44" s="30"/>
      <c r="B44" s="87" t="str">
        <f>$B$10</f>
        <v>C11.2</v>
      </c>
      <c r="C44" s="32" t="s">
        <v>339</v>
      </c>
      <c r="D44" s="33"/>
      <c r="E44" s="34"/>
      <c r="F44" s="33"/>
      <c r="G44" s="35">
        <f>SUM(G9:G43)</f>
        <v>0</v>
      </c>
      <c r="H44" s="36"/>
    </row>
  </sheetData>
  <mergeCells count="4">
    <mergeCell ref="E1:G1"/>
    <mergeCell ref="B4:F4"/>
    <mergeCell ref="G4:G7"/>
    <mergeCell ref="B5:F7"/>
  </mergeCells>
  <pageMargins left="0.7" right="0.7" top="0.75" bottom="0.75" header="0.3" footer="0.3"/>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E32D7-3E7C-441E-AB13-22B3795A7F7F}">
  <dimension ref="A1:H44"/>
  <sheetViews>
    <sheetView view="pageBreakPreview" zoomScale="60" zoomScaleNormal="100" workbookViewId="0">
      <selection activeCell="F14" sqref="F14"/>
    </sheetView>
  </sheetViews>
  <sheetFormatPr defaultRowHeight="13.2" x14ac:dyDescent="0.25"/>
  <cols>
    <col min="1" max="1" width="0.88671875" customWidth="1"/>
    <col min="2" max="2" width="11.6640625" customWidth="1"/>
    <col min="3" max="3" width="45.6640625" customWidth="1"/>
    <col min="4" max="4" width="13.6640625" customWidth="1"/>
    <col min="5" max="7" width="15.6640625" customWidth="1"/>
    <col min="8" max="8" width="0.88671875" customWidth="1"/>
  </cols>
  <sheetData>
    <row r="1" spans="1:8" x14ac:dyDescent="0.25">
      <c r="A1" s="1"/>
      <c r="B1" s="2" t="str">
        <f>Client1</f>
        <v>Province of KwaZulu-Natal</v>
      </c>
      <c r="C1" s="3"/>
      <c r="D1" s="4"/>
      <c r="E1" s="323" t="str">
        <f>"Contract No. "&amp;ContractNo</f>
        <v>Contract No. ZNB01871/00000/00/PMC/INF/23/T</v>
      </c>
      <c r="F1" s="323"/>
      <c r="G1" s="323"/>
      <c r="H1" s="5"/>
    </row>
    <row r="2" spans="1:8" x14ac:dyDescent="0.25">
      <c r="A2" s="1"/>
      <c r="B2" s="77" t="str">
        <f>Client2</f>
        <v>Department of Transport</v>
      </c>
      <c r="C2" s="3"/>
      <c r="D2" s="4"/>
      <c r="E2" s="4"/>
      <c r="F2" s="1"/>
      <c r="G2" s="5"/>
      <c r="H2" s="5"/>
    </row>
    <row r="3" spans="1:8" x14ac:dyDescent="0.25">
      <c r="A3" s="1"/>
      <c r="B3" s="69"/>
      <c r="C3" s="69"/>
      <c r="D3" s="70"/>
      <c r="E3" s="70"/>
      <c r="F3" s="71"/>
      <c r="G3" s="78"/>
      <c r="H3" s="5"/>
    </row>
    <row r="4" spans="1:8" x14ac:dyDescent="0.25">
      <c r="A4" s="1"/>
      <c r="B4" s="318" t="s">
        <v>491</v>
      </c>
      <c r="C4" s="319"/>
      <c r="D4" s="319"/>
      <c r="E4" s="319"/>
      <c r="F4" s="319"/>
      <c r="G4" s="315" t="str">
        <f>"CHAPTER "&amp;B10</f>
        <v>CHAPTER C11.4</v>
      </c>
      <c r="H4" s="6"/>
    </row>
    <row r="5" spans="1:8" x14ac:dyDescent="0.25">
      <c r="A5" s="1"/>
      <c r="B5" s="311" t="str">
        <f>ContractDescription</f>
        <v>THE UPGRADE OF MSUNDUZI RIVER BRIDGE (GRIMTHORPE AVE TO BISHOPSTOWE) DISTRICT ROAD D669 KM 2.54</v>
      </c>
      <c r="C5" s="312"/>
      <c r="D5" s="312"/>
      <c r="E5" s="312"/>
      <c r="F5" s="312"/>
      <c r="G5" s="316"/>
      <c r="H5" s="9"/>
    </row>
    <row r="6" spans="1:8" x14ac:dyDescent="0.25">
      <c r="A6" s="1"/>
      <c r="B6" s="311"/>
      <c r="C6" s="312"/>
      <c r="D6" s="312"/>
      <c r="E6" s="312"/>
      <c r="F6" s="312"/>
      <c r="G6" s="316"/>
      <c r="H6" s="9"/>
    </row>
    <row r="7" spans="1:8" x14ac:dyDescent="0.25">
      <c r="A7" s="1"/>
      <c r="B7" s="313"/>
      <c r="C7" s="314"/>
      <c r="D7" s="314"/>
      <c r="E7" s="314"/>
      <c r="F7" s="314"/>
      <c r="G7" s="317"/>
      <c r="H7" s="9"/>
    </row>
    <row r="8" spans="1:8" x14ac:dyDescent="0.25">
      <c r="A8" s="10"/>
      <c r="B8" s="11" t="s">
        <v>0</v>
      </c>
      <c r="C8" s="12" t="s">
        <v>1</v>
      </c>
      <c r="D8" s="12" t="s">
        <v>2</v>
      </c>
      <c r="E8" s="12" t="s">
        <v>3</v>
      </c>
      <c r="F8" s="12" t="s">
        <v>4</v>
      </c>
      <c r="G8" s="12" t="s">
        <v>5</v>
      </c>
      <c r="H8" s="13"/>
    </row>
    <row r="9" spans="1:8" x14ac:dyDescent="0.25">
      <c r="A9" s="1"/>
      <c r="B9" s="74"/>
      <c r="C9" s="73"/>
      <c r="D9" s="16"/>
      <c r="E9" s="16"/>
      <c r="F9" s="17"/>
      <c r="G9" s="18" t="str">
        <f>IF(D9="","",E9*F9)</f>
        <v/>
      </c>
      <c r="H9" s="19"/>
    </row>
    <row r="10" spans="1:8" x14ac:dyDescent="0.25">
      <c r="A10" s="1"/>
      <c r="B10" s="199" t="s">
        <v>345</v>
      </c>
      <c r="C10" s="197" t="s">
        <v>344</v>
      </c>
      <c r="D10" s="16"/>
      <c r="E10" s="16"/>
      <c r="F10" s="17"/>
      <c r="G10" s="18" t="str">
        <f>IF(D10="","",E10*F10)</f>
        <v/>
      </c>
      <c r="H10" s="19"/>
    </row>
    <row r="11" spans="1:8" x14ac:dyDescent="0.25">
      <c r="A11" s="1"/>
      <c r="B11" s="88"/>
      <c r="C11" s="3"/>
      <c r="D11" s="22"/>
      <c r="E11" s="22"/>
      <c r="F11" s="42"/>
      <c r="G11" s="18" t="str">
        <f>IF(D11="","",E11*F11)</f>
        <v/>
      </c>
      <c r="H11" s="43"/>
    </row>
    <row r="12" spans="1:8" x14ac:dyDescent="0.25">
      <c r="A12" s="1"/>
      <c r="B12" s="218" t="s">
        <v>328</v>
      </c>
      <c r="C12" s="233" t="s">
        <v>520</v>
      </c>
      <c r="D12" s="202"/>
      <c r="E12" s="202"/>
      <c r="F12" s="202"/>
      <c r="G12" s="203"/>
      <c r="H12" s="43"/>
    </row>
    <row r="13" spans="1:8" x14ac:dyDescent="0.25">
      <c r="A13" s="1"/>
      <c r="B13" s="89" t="s">
        <v>327</v>
      </c>
      <c r="C13" s="221" t="s">
        <v>326</v>
      </c>
      <c r="D13" s="208"/>
      <c r="E13" s="208"/>
      <c r="F13" s="219"/>
      <c r="G13" s="226"/>
      <c r="H13" s="43"/>
    </row>
    <row r="14" spans="1:8" ht="26.4" x14ac:dyDescent="0.25">
      <c r="A14" s="1"/>
      <c r="B14" s="89" t="s">
        <v>64</v>
      </c>
      <c r="C14" s="234" t="s">
        <v>521</v>
      </c>
      <c r="D14" s="208" t="s">
        <v>53</v>
      </c>
      <c r="E14" s="208">
        <v>4</v>
      </c>
      <c r="F14" s="219"/>
      <c r="G14" s="226">
        <f>E14*F14</f>
        <v>0</v>
      </c>
      <c r="H14" s="43"/>
    </row>
    <row r="15" spans="1:8" x14ac:dyDescent="0.25">
      <c r="A15" s="1"/>
      <c r="B15" s="218"/>
      <c r="C15" s="2"/>
      <c r="D15" s="208"/>
      <c r="E15" s="208"/>
      <c r="F15" s="209"/>
      <c r="G15" s="226"/>
      <c r="H15" s="43"/>
    </row>
    <row r="16" spans="1:8" x14ac:dyDescent="0.25">
      <c r="A16" s="1"/>
      <c r="B16" s="214"/>
      <c r="C16" s="230"/>
      <c r="D16" s="208"/>
      <c r="E16" s="208"/>
      <c r="F16" s="42"/>
      <c r="G16" s="226"/>
      <c r="H16" s="43"/>
    </row>
    <row r="17" spans="1:8" x14ac:dyDescent="0.25">
      <c r="A17" s="1"/>
      <c r="B17" s="218"/>
      <c r="C17" s="220"/>
      <c r="D17" s="207"/>
      <c r="E17" s="208"/>
      <c r="F17" s="212"/>
      <c r="G17" s="210"/>
      <c r="H17" s="43"/>
    </row>
    <row r="18" spans="1:8" x14ac:dyDescent="0.25">
      <c r="A18" s="1"/>
      <c r="B18" s="214"/>
      <c r="C18" s="230"/>
      <c r="D18" s="222"/>
      <c r="E18" s="207"/>
      <c r="F18" s="207"/>
      <c r="G18" s="226"/>
      <c r="H18" s="44"/>
    </row>
    <row r="19" spans="1:8" x14ac:dyDescent="0.25">
      <c r="A19" s="1"/>
      <c r="B19" s="214"/>
      <c r="C19" s="231"/>
      <c r="D19" s="208"/>
      <c r="E19" s="208"/>
      <c r="F19" s="219"/>
      <c r="G19" s="226"/>
      <c r="H19" s="43"/>
    </row>
    <row r="20" spans="1:8" x14ac:dyDescent="0.25">
      <c r="A20" s="1"/>
      <c r="B20" s="214"/>
      <c r="C20" s="231"/>
      <c r="D20" s="208"/>
      <c r="E20" s="208"/>
      <c r="F20" s="219"/>
      <c r="G20" s="226"/>
      <c r="H20" s="5"/>
    </row>
    <row r="21" spans="1:8" x14ac:dyDescent="0.25">
      <c r="A21" s="1"/>
      <c r="B21" s="217"/>
      <c r="C21" s="198"/>
      <c r="D21" s="207"/>
      <c r="E21" s="208"/>
      <c r="F21" s="219"/>
      <c r="G21" s="210"/>
      <c r="H21" s="5"/>
    </row>
    <row r="22" spans="1:8" x14ac:dyDescent="0.25">
      <c r="A22" s="1"/>
      <c r="B22" s="214"/>
      <c r="C22" s="232"/>
      <c r="D22" s="208"/>
      <c r="E22" s="208"/>
      <c r="F22" s="219"/>
      <c r="G22" s="226"/>
      <c r="H22" s="5"/>
    </row>
    <row r="23" spans="1:8" x14ac:dyDescent="0.25">
      <c r="A23" s="1"/>
      <c r="B23" s="217"/>
      <c r="C23" s="198"/>
      <c r="D23" s="207"/>
      <c r="E23" s="208"/>
      <c r="F23" s="219"/>
      <c r="G23" s="210"/>
      <c r="H23" s="5"/>
    </row>
    <row r="24" spans="1:8" x14ac:dyDescent="0.25">
      <c r="A24" s="1"/>
      <c r="B24" s="89"/>
      <c r="C24" s="38"/>
      <c r="D24" s="22"/>
      <c r="E24" s="22"/>
      <c r="F24" s="112"/>
      <c r="G24" s="211"/>
      <c r="H24" s="43"/>
    </row>
    <row r="25" spans="1:8" x14ac:dyDescent="0.25">
      <c r="A25" s="1"/>
      <c r="B25" s="218"/>
      <c r="C25" s="215"/>
      <c r="D25" s="22"/>
      <c r="E25" s="22"/>
      <c r="F25" s="112"/>
      <c r="G25" s="211"/>
      <c r="H25" s="43"/>
    </row>
    <row r="26" spans="1:8" x14ac:dyDescent="0.25">
      <c r="A26" s="1"/>
      <c r="B26" s="217"/>
      <c r="C26" s="216"/>
      <c r="D26" s="207"/>
      <c r="E26" s="208"/>
      <c r="F26" s="219"/>
      <c r="G26" s="210"/>
      <c r="H26" s="44"/>
    </row>
    <row r="27" spans="1:8" x14ac:dyDescent="0.25">
      <c r="A27" s="1"/>
      <c r="B27" s="91"/>
      <c r="C27" s="3"/>
      <c r="D27" s="39"/>
      <c r="E27" s="22"/>
      <c r="F27" s="42"/>
      <c r="G27" s="211"/>
      <c r="H27" s="19"/>
    </row>
    <row r="28" spans="1:8" x14ac:dyDescent="0.25">
      <c r="A28" s="1"/>
      <c r="B28" s="91"/>
      <c r="C28" s="1"/>
      <c r="D28" s="47"/>
      <c r="E28" s="22"/>
      <c r="F28" s="42"/>
      <c r="G28" s="211"/>
      <c r="H28" s="43"/>
    </row>
    <row r="29" spans="1:8" x14ac:dyDescent="0.25">
      <c r="A29" s="1"/>
      <c r="B29" s="89"/>
      <c r="C29" s="38"/>
      <c r="D29" s="39"/>
      <c r="E29" s="22"/>
      <c r="F29" s="42"/>
      <c r="G29" s="211"/>
      <c r="H29" s="43"/>
    </row>
    <row r="30" spans="1:8" x14ac:dyDescent="0.25">
      <c r="A30" s="1"/>
      <c r="B30" s="91"/>
      <c r="C30" s="1"/>
      <c r="D30" s="47"/>
      <c r="E30" s="22"/>
      <c r="F30" s="42"/>
      <c r="G30" s="211"/>
      <c r="H30" s="43"/>
    </row>
    <row r="31" spans="1:8" x14ac:dyDescent="0.25">
      <c r="A31" s="1"/>
      <c r="B31" s="89"/>
      <c r="C31" s="38"/>
      <c r="D31" s="39"/>
      <c r="E31" s="22"/>
      <c r="F31" s="42"/>
      <c r="G31" s="211"/>
      <c r="H31" s="43"/>
    </row>
    <row r="32" spans="1:8" x14ac:dyDescent="0.25">
      <c r="A32" s="1"/>
      <c r="B32" s="89"/>
      <c r="C32" s="3"/>
      <c r="D32" s="39"/>
      <c r="E32" s="22"/>
      <c r="F32" s="42"/>
      <c r="G32" s="211"/>
      <c r="H32" s="43"/>
    </row>
    <row r="33" spans="1:8" x14ac:dyDescent="0.25">
      <c r="A33" s="1"/>
      <c r="B33" s="89"/>
      <c r="C33" s="38"/>
      <c r="D33" s="39"/>
      <c r="E33" s="22"/>
      <c r="F33" s="42"/>
      <c r="G33" s="211"/>
      <c r="H33" s="43"/>
    </row>
    <row r="34" spans="1:8" x14ac:dyDescent="0.25">
      <c r="A34" s="1"/>
      <c r="B34" s="89"/>
      <c r="C34" s="38"/>
      <c r="D34" s="39"/>
      <c r="E34" s="22"/>
      <c r="F34" s="42"/>
      <c r="G34" s="211"/>
      <c r="H34" s="43"/>
    </row>
    <row r="35" spans="1:8" x14ac:dyDescent="0.25">
      <c r="A35" s="1"/>
      <c r="B35" s="89"/>
      <c r="C35" s="38"/>
      <c r="D35" s="39"/>
      <c r="E35" s="22"/>
      <c r="F35" s="42"/>
      <c r="G35" s="211" t="str">
        <f t="shared" ref="G35:G43" si="0">IF(D35="","",E35*F35)</f>
        <v/>
      </c>
      <c r="H35" s="43"/>
    </row>
    <row r="36" spans="1:8" x14ac:dyDescent="0.25">
      <c r="A36" s="1"/>
      <c r="B36" s="89"/>
      <c r="C36" s="38"/>
      <c r="D36" s="39"/>
      <c r="E36" s="22"/>
      <c r="F36" s="42"/>
      <c r="G36" s="211" t="str">
        <f t="shared" si="0"/>
        <v/>
      </c>
      <c r="H36" s="43"/>
    </row>
    <row r="37" spans="1:8" x14ac:dyDescent="0.25">
      <c r="A37" s="1"/>
      <c r="B37" s="89"/>
      <c r="C37" s="38"/>
      <c r="D37" s="39"/>
      <c r="E37" s="22"/>
      <c r="F37" s="42"/>
      <c r="G37" s="211" t="str">
        <f t="shared" si="0"/>
        <v/>
      </c>
      <c r="H37" s="43"/>
    </row>
    <row r="38" spans="1:8" x14ac:dyDescent="0.25">
      <c r="A38" s="1"/>
      <c r="B38" s="89"/>
      <c r="C38" s="38"/>
      <c r="D38" s="39"/>
      <c r="E38" s="22"/>
      <c r="F38" s="42"/>
      <c r="G38" s="211" t="str">
        <f t="shared" si="0"/>
        <v/>
      </c>
      <c r="H38" s="43"/>
    </row>
    <row r="39" spans="1:8" x14ac:dyDescent="0.25">
      <c r="A39" s="1"/>
      <c r="B39" s="89"/>
      <c r="C39" s="38"/>
      <c r="D39" s="39"/>
      <c r="E39" s="22"/>
      <c r="F39" s="42"/>
      <c r="G39" s="211" t="str">
        <f t="shared" si="0"/>
        <v/>
      </c>
      <c r="H39" s="43"/>
    </row>
    <row r="40" spans="1:8" x14ac:dyDescent="0.25">
      <c r="A40" s="1"/>
      <c r="B40" s="89"/>
      <c r="C40" s="38"/>
      <c r="D40" s="39"/>
      <c r="E40" s="22"/>
      <c r="F40" s="42"/>
      <c r="G40" s="211" t="str">
        <f t="shared" si="0"/>
        <v/>
      </c>
      <c r="H40" s="43"/>
    </row>
    <row r="41" spans="1:8" x14ac:dyDescent="0.25">
      <c r="A41" s="1"/>
      <c r="B41" s="91"/>
      <c r="C41" s="3"/>
      <c r="D41" s="39"/>
      <c r="E41" s="22"/>
      <c r="F41" s="42"/>
      <c r="G41" s="211" t="str">
        <f t="shared" si="0"/>
        <v/>
      </c>
      <c r="H41" s="43"/>
    </row>
    <row r="42" spans="1:8" x14ac:dyDescent="0.25">
      <c r="A42" s="1"/>
      <c r="B42" s="91"/>
      <c r="C42" s="3"/>
      <c r="D42" s="39"/>
      <c r="E42" s="22"/>
      <c r="F42" s="42"/>
      <c r="G42" s="211" t="str">
        <f t="shared" si="0"/>
        <v/>
      </c>
      <c r="H42" s="43"/>
    </row>
    <row r="43" spans="1:8" x14ac:dyDescent="0.25">
      <c r="A43" s="1"/>
      <c r="B43" s="91"/>
      <c r="C43" s="3"/>
      <c r="D43" s="39"/>
      <c r="E43" s="22"/>
      <c r="F43" s="42"/>
      <c r="G43" s="211" t="str">
        <f t="shared" si="0"/>
        <v/>
      </c>
      <c r="H43" s="43"/>
    </row>
    <row r="44" spans="1:8" x14ac:dyDescent="0.25">
      <c r="A44" s="30"/>
      <c r="B44" s="87" t="str">
        <f>$B$10</f>
        <v>C11.4</v>
      </c>
      <c r="C44" s="32" t="s">
        <v>339</v>
      </c>
      <c r="D44" s="33"/>
      <c r="E44" s="34"/>
      <c r="F44" s="33"/>
      <c r="G44" s="35">
        <f>SUM(G9:G43)</f>
        <v>0</v>
      </c>
      <c r="H44" s="36"/>
    </row>
  </sheetData>
  <mergeCells count="4">
    <mergeCell ref="E1:G1"/>
    <mergeCell ref="B4:F4"/>
    <mergeCell ref="G4:G7"/>
    <mergeCell ref="B5:F7"/>
  </mergeCells>
  <pageMargins left="0.7" right="0.7" top="0.75" bottom="0.75"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714F9-5DB6-427D-A71A-18E93647E0FE}">
  <dimension ref="A1:H44"/>
  <sheetViews>
    <sheetView view="pageBreakPreview" zoomScale="60" zoomScaleNormal="100" workbookViewId="0">
      <selection activeCell="G50" sqref="G50"/>
    </sheetView>
  </sheetViews>
  <sheetFormatPr defaultRowHeight="13.2" x14ac:dyDescent="0.25"/>
  <cols>
    <col min="1" max="1" width="0.88671875" customWidth="1"/>
    <col min="2" max="2" width="11.6640625" customWidth="1"/>
    <col min="3" max="3" width="45.6640625" customWidth="1"/>
    <col min="4" max="4" width="13.6640625" customWidth="1"/>
    <col min="5" max="7" width="15.6640625" customWidth="1"/>
    <col min="8" max="8" width="0.88671875" customWidth="1"/>
  </cols>
  <sheetData>
    <row r="1" spans="1:8" x14ac:dyDescent="0.25">
      <c r="A1" s="1"/>
      <c r="B1" s="2" t="str">
        <f>Client1</f>
        <v>Province of KwaZulu-Natal</v>
      </c>
      <c r="C1" s="3"/>
      <c r="D1" s="4"/>
      <c r="E1" s="323" t="str">
        <f>"Contract No. "&amp;ContractNo</f>
        <v>Contract No. ZNB01871/00000/00/PMC/INF/23/T</v>
      </c>
      <c r="F1" s="323"/>
      <c r="G1" s="323"/>
      <c r="H1" s="5"/>
    </row>
    <row r="2" spans="1:8" x14ac:dyDescent="0.25">
      <c r="A2" s="1"/>
      <c r="B2" s="77" t="str">
        <f>Client2</f>
        <v>Department of Transport</v>
      </c>
      <c r="C2" s="3"/>
      <c r="D2" s="4"/>
      <c r="E2" s="4"/>
      <c r="F2" s="1"/>
      <c r="G2" s="5"/>
      <c r="H2" s="5"/>
    </row>
    <row r="3" spans="1:8" x14ac:dyDescent="0.25">
      <c r="A3" s="1"/>
      <c r="B3" s="69"/>
      <c r="C3" s="69"/>
      <c r="D3" s="70"/>
      <c r="E3" s="70"/>
      <c r="F3" s="71"/>
      <c r="G3" s="78"/>
      <c r="H3" s="5"/>
    </row>
    <row r="4" spans="1:8" x14ac:dyDescent="0.25">
      <c r="A4" s="1"/>
      <c r="B4" s="318" t="s">
        <v>491</v>
      </c>
      <c r="C4" s="319"/>
      <c r="D4" s="319"/>
      <c r="E4" s="319"/>
      <c r="F4" s="319"/>
      <c r="G4" s="315" t="str">
        <f>"CHAPTER "&amp;B10</f>
        <v>CHAPTER C12.6</v>
      </c>
      <c r="H4" s="6"/>
    </row>
    <row r="5" spans="1:8" x14ac:dyDescent="0.25">
      <c r="A5" s="1"/>
      <c r="B5" s="311" t="str">
        <f>ContractDescription</f>
        <v>THE UPGRADE OF MSUNDUZI RIVER BRIDGE (GRIMTHORPE AVE TO BISHOPSTOWE) DISTRICT ROAD D669 KM 2.54</v>
      </c>
      <c r="C5" s="312"/>
      <c r="D5" s="312"/>
      <c r="E5" s="312"/>
      <c r="F5" s="312"/>
      <c r="G5" s="316"/>
      <c r="H5" s="9"/>
    </row>
    <row r="6" spans="1:8" x14ac:dyDescent="0.25">
      <c r="A6" s="1"/>
      <c r="B6" s="311"/>
      <c r="C6" s="312"/>
      <c r="D6" s="312"/>
      <c r="E6" s="312"/>
      <c r="F6" s="312"/>
      <c r="G6" s="316"/>
      <c r="H6" s="9"/>
    </row>
    <row r="7" spans="1:8" x14ac:dyDescent="0.25">
      <c r="A7" s="1"/>
      <c r="B7" s="313"/>
      <c r="C7" s="314"/>
      <c r="D7" s="314"/>
      <c r="E7" s="314"/>
      <c r="F7" s="314"/>
      <c r="G7" s="317"/>
      <c r="H7" s="9"/>
    </row>
    <row r="8" spans="1:8" x14ac:dyDescent="0.25">
      <c r="A8" s="10"/>
      <c r="B8" s="11" t="s">
        <v>0</v>
      </c>
      <c r="C8" s="12" t="s">
        <v>1</v>
      </c>
      <c r="D8" s="12" t="s">
        <v>2</v>
      </c>
      <c r="E8" s="12" t="s">
        <v>3</v>
      </c>
      <c r="F8" s="12" t="s">
        <v>4</v>
      </c>
      <c r="G8" s="12" t="s">
        <v>5</v>
      </c>
      <c r="H8" s="13"/>
    </row>
    <row r="9" spans="1:8" x14ac:dyDescent="0.25">
      <c r="A9" s="1"/>
      <c r="B9" s="74"/>
      <c r="C9" s="73"/>
      <c r="D9" s="16"/>
      <c r="E9" s="16"/>
      <c r="F9" s="17"/>
      <c r="G9" s="18" t="str">
        <f>IF(D9="","",E9*F9)</f>
        <v/>
      </c>
      <c r="H9" s="19"/>
    </row>
    <row r="10" spans="1:8" ht="26.4" x14ac:dyDescent="0.25">
      <c r="A10" s="1"/>
      <c r="B10" s="199" t="s">
        <v>304</v>
      </c>
      <c r="C10" s="235" t="s">
        <v>522</v>
      </c>
      <c r="D10" s="16"/>
      <c r="E10" s="16"/>
      <c r="F10" s="17"/>
      <c r="G10" s="18" t="str">
        <f>IF(D10="","",E10*F10)</f>
        <v/>
      </c>
      <c r="H10" s="19"/>
    </row>
    <row r="11" spans="1:8" x14ac:dyDescent="0.25">
      <c r="A11" s="1"/>
      <c r="B11" s="88"/>
      <c r="C11" s="3"/>
      <c r="D11" s="22"/>
      <c r="E11" s="22"/>
      <c r="F11" s="42"/>
      <c r="G11" s="18" t="str">
        <f>IF(D11="","",E11*F11)</f>
        <v/>
      </c>
      <c r="H11" s="43"/>
    </row>
    <row r="12" spans="1:8" x14ac:dyDescent="0.25">
      <c r="A12" s="1"/>
      <c r="B12" s="218" t="s">
        <v>523</v>
      </c>
      <c r="C12" s="236" t="s">
        <v>524</v>
      </c>
      <c r="D12" s="202"/>
      <c r="E12" s="202"/>
      <c r="F12" s="202"/>
      <c r="G12" s="203"/>
      <c r="H12" s="43"/>
    </row>
    <row r="13" spans="1:8" x14ac:dyDescent="0.25">
      <c r="A13" s="1"/>
      <c r="B13" s="89" t="s">
        <v>525</v>
      </c>
      <c r="C13" s="237" t="s">
        <v>526</v>
      </c>
      <c r="D13" s="208" t="s">
        <v>428</v>
      </c>
      <c r="E13" s="208">
        <v>1</v>
      </c>
      <c r="F13" s="219"/>
      <c r="G13" s="226">
        <f>E13*F13</f>
        <v>0</v>
      </c>
      <c r="H13" s="43"/>
    </row>
    <row r="14" spans="1:8" x14ac:dyDescent="0.25">
      <c r="A14" s="1"/>
      <c r="B14" s="89"/>
      <c r="C14" s="234"/>
      <c r="D14" s="208"/>
      <c r="E14" s="208"/>
      <c r="F14" s="219"/>
      <c r="G14" s="226"/>
      <c r="H14" s="43"/>
    </row>
    <row r="15" spans="1:8" ht="26.4" x14ac:dyDescent="0.25">
      <c r="A15" s="1"/>
      <c r="B15" s="218" t="s">
        <v>527</v>
      </c>
      <c r="C15" s="236" t="s">
        <v>528</v>
      </c>
      <c r="D15" s="238" t="s">
        <v>31</v>
      </c>
      <c r="E15" s="238">
        <v>2475</v>
      </c>
      <c r="F15" s="219"/>
      <c r="G15" s="226">
        <f>E15*F15</f>
        <v>0</v>
      </c>
      <c r="H15" s="43"/>
    </row>
    <row r="16" spans="1:8" x14ac:dyDescent="0.25">
      <c r="A16" s="1"/>
      <c r="B16" s="214"/>
      <c r="C16" s="230"/>
      <c r="D16" s="208"/>
      <c r="E16" s="208"/>
      <c r="F16" s="42"/>
      <c r="G16" s="226"/>
      <c r="H16" s="43"/>
    </row>
    <row r="17" spans="1:8" ht="26.4" x14ac:dyDescent="0.25">
      <c r="A17" s="1"/>
      <c r="B17" s="218" t="s">
        <v>529</v>
      </c>
      <c r="C17" s="236" t="s">
        <v>533</v>
      </c>
      <c r="D17" s="238" t="s">
        <v>31</v>
      </c>
      <c r="E17" s="208">
        <v>15</v>
      </c>
      <c r="F17" s="219"/>
      <c r="G17" s="226">
        <f>E17*F17</f>
        <v>0</v>
      </c>
      <c r="H17" s="43"/>
    </row>
    <row r="18" spans="1:8" x14ac:dyDescent="0.25">
      <c r="A18" s="1"/>
      <c r="B18" s="214"/>
      <c r="C18" s="236"/>
      <c r="D18" s="222"/>
      <c r="E18" s="207"/>
      <c r="F18" s="207"/>
      <c r="G18" s="226"/>
      <c r="H18" s="44"/>
    </row>
    <row r="19" spans="1:8" ht="26.4" x14ac:dyDescent="0.25">
      <c r="A19" s="1"/>
      <c r="B19" s="218" t="s">
        <v>530</v>
      </c>
      <c r="C19" s="236" t="s">
        <v>534</v>
      </c>
      <c r="D19" s="208" t="s">
        <v>105</v>
      </c>
      <c r="E19" s="208">
        <v>1820</v>
      </c>
      <c r="F19" s="219"/>
      <c r="G19" s="226">
        <f>E19*F19</f>
        <v>0</v>
      </c>
      <c r="H19" s="43"/>
    </row>
    <row r="20" spans="1:8" x14ac:dyDescent="0.25">
      <c r="A20" s="1"/>
      <c r="B20" s="218"/>
      <c r="C20" s="236"/>
      <c r="D20" s="208"/>
      <c r="E20" s="208"/>
      <c r="F20" s="219"/>
      <c r="G20" s="226"/>
      <c r="H20" s="5"/>
    </row>
    <row r="21" spans="1:8" ht="39.6" x14ac:dyDescent="0.25">
      <c r="A21" s="1"/>
      <c r="B21" s="218" t="s">
        <v>531</v>
      </c>
      <c r="C21" s="239" t="s">
        <v>535</v>
      </c>
      <c r="D21" s="207" t="s">
        <v>6</v>
      </c>
      <c r="E21" s="208">
        <v>7238</v>
      </c>
      <c r="F21" s="219"/>
      <c r="G21" s="226">
        <f>E21*F21</f>
        <v>0</v>
      </c>
      <c r="H21" s="5"/>
    </row>
    <row r="22" spans="1:8" x14ac:dyDescent="0.25">
      <c r="A22" s="1"/>
      <c r="B22" s="218"/>
      <c r="C22" s="239"/>
      <c r="D22" s="208"/>
      <c r="E22" s="208"/>
      <c r="F22" s="219"/>
      <c r="G22" s="226"/>
      <c r="H22" s="5"/>
    </row>
    <row r="23" spans="1:8" x14ac:dyDescent="0.25">
      <c r="A23" s="1"/>
      <c r="B23" s="218" t="s">
        <v>532</v>
      </c>
      <c r="C23" s="236" t="s">
        <v>536</v>
      </c>
      <c r="D23" s="207"/>
      <c r="E23" s="208"/>
      <c r="F23" s="219"/>
      <c r="G23" s="210"/>
      <c r="H23" s="5"/>
    </row>
    <row r="24" spans="1:8" x14ac:dyDescent="0.25">
      <c r="A24" s="1"/>
      <c r="B24" s="240" t="s">
        <v>538</v>
      </c>
      <c r="C24" s="237" t="s">
        <v>537</v>
      </c>
      <c r="D24" s="22" t="s">
        <v>53</v>
      </c>
      <c r="E24" s="22">
        <v>1496</v>
      </c>
      <c r="F24" s="219"/>
      <c r="G24" s="226">
        <f>E24*F24</f>
        <v>0</v>
      </c>
      <c r="H24" s="43"/>
    </row>
    <row r="25" spans="1:8" x14ac:dyDescent="0.25">
      <c r="A25" s="1"/>
      <c r="B25" s="218"/>
      <c r="C25" s="215"/>
      <c r="D25" s="22"/>
      <c r="E25" s="22"/>
      <c r="F25" s="112"/>
      <c r="G25" s="211"/>
      <c r="H25" s="43"/>
    </row>
    <row r="26" spans="1:8" ht="26.4" x14ac:dyDescent="0.25">
      <c r="A26" s="1"/>
      <c r="B26" s="218" t="s">
        <v>539</v>
      </c>
      <c r="C26" s="241" t="s">
        <v>540</v>
      </c>
      <c r="D26" s="207"/>
      <c r="E26" s="208"/>
      <c r="F26" s="219"/>
      <c r="G26" s="210"/>
      <c r="H26" s="44"/>
    </row>
    <row r="27" spans="1:8" ht="66" x14ac:dyDescent="0.25">
      <c r="A27" s="1"/>
      <c r="B27" s="91" t="s">
        <v>541</v>
      </c>
      <c r="C27" s="231" t="s">
        <v>543</v>
      </c>
      <c r="D27" s="238" t="s">
        <v>31</v>
      </c>
      <c r="E27" s="238">
        <v>2300</v>
      </c>
      <c r="F27" s="219"/>
      <c r="G27" s="226">
        <f>E27*F27</f>
        <v>0</v>
      </c>
      <c r="H27" s="19"/>
    </row>
    <row r="28" spans="1:8" ht="39.6" x14ac:dyDescent="0.25">
      <c r="A28" s="1"/>
      <c r="B28" s="91" t="s">
        <v>542</v>
      </c>
      <c r="C28" s="231" t="s">
        <v>544</v>
      </c>
      <c r="D28" s="238" t="s">
        <v>31</v>
      </c>
      <c r="E28" s="238">
        <v>2700</v>
      </c>
      <c r="F28" s="219"/>
      <c r="G28" s="226">
        <f>E28*F28</f>
        <v>0</v>
      </c>
      <c r="H28" s="43"/>
    </row>
    <row r="29" spans="1:8" x14ac:dyDescent="0.25">
      <c r="A29" s="1"/>
      <c r="B29" s="89"/>
      <c r="C29" s="38"/>
      <c r="D29" s="39"/>
      <c r="E29" s="22"/>
      <c r="F29" s="42"/>
      <c r="G29" s="211"/>
      <c r="H29" s="43"/>
    </row>
    <row r="30" spans="1:8" ht="26.4" x14ac:dyDescent="0.25">
      <c r="A30" s="1"/>
      <c r="B30" s="213" t="s">
        <v>545</v>
      </c>
      <c r="C30" s="239" t="s">
        <v>546</v>
      </c>
      <c r="D30" s="47"/>
      <c r="E30" s="22"/>
      <c r="F30" s="42"/>
      <c r="G30" s="211"/>
      <c r="H30" s="43"/>
    </row>
    <row r="31" spans="1:8" x14ac:dyDescent="0.25">
      <c r="A31" s="1"/>
      <c r="B31" s="89" t="s">
        <v>547</v>
      </c>
      <c r="C31" s="237" t="s">
        <v>548</v>
      </c>
      <c r="D31" s="39"/>
      <c r="E31" s="22"/>
      <c r="F31" s="42"/>
      <c r="G31" s="211"/>
      <c r="H31" s="43"/>
    </row>
    <row r="32" spans="1:8" ht="15.6" x14ac:dyDescent="0.25">
      <c r="A32" s="1"/>
      <c r="B32" s="89" t="s">
        <v>58</v>
      </c>
      <c r="C32" s="237" t="s">
        <v>549</v>
      </c>
      <c r="D32" s="208" t="s">
        <v>105</v>
      </c>
      <c r="E32" s="238">
        <v>385</v>
      </c>
      <c r="F32" s="219"/>
      <c r="G32" s="226">
        <f>E32*F32</f>
        <v>0</v>
      </c>
      <c r="H32" s="43"/>
    </row>
    <row r="33" spans="1:8" ht="15.6" x14ac:dyDescent="0.25">
      <c r="A33" s="1"/>
      <c r="B33" s="89" t="s">
        <v>60</v>
      </c>
      <c r="C33" s="237" t="s">
        <v>550</v>
      </c>
      <c r="D33" s="208" t="s">
        <v>105</v>
      </c>
      <c r="E33" s="238">
        <v>444</v>
      </c>
      <c r="F33" s="219"/>
      <c r="G33" s="226">
        <f>E33*F33</f>
        <v>0</v>
      </c>
      <c r="H33" s="43"/>
    </row>
    <row r="34" spans="1:8" ht="15.6" x14ac:dyDescent="0.25">
      <c r="A34" s="1"/>
      <c r="B34" s="89" t="s">
        <v>83</v>
      </c>
      <c r="C34" s="237" t="s">
        <v>551</v>
      </c>
      <c r="D34" s="208" t="s">
        <v>105</v>
      </c>
      <c r="E34" s="238">
        <v>4</v>
      </c>
      <c r="F34" s="219"/>
      <c r="G34" s="226">
        <f>E34*F34</f>
        <v>0</v>
      </c>
      <c r="H34" s="43"/>
    </row>
    <row r="35" spans="1:8" ht="26.4" x14ac:dyDescent="0.25">
      <c r="A35" s="1"/>
      <c r="B35" s="240" t="s">
        <v>552</v>
      </c>
      <c r="C35" s="237" t="s">
        <v>553</v>
      </c>
      <c r="D35" s="208" t="s">
        <v>105</v>
      </c>
      <c r="E35" s="238">
        <v>833</v>
      </c>
      <c r="F35" s="219"/>
      <c r="G35" s="211">
        <f t="shared" ref="G35:G43" si="0">IF(D35="","",E35*F35)</f>
        <v>0</v>
      </c>
      <c r="H35" s="43"/>
    </row>
    <row r="36" spans="1:8" x14ac:dyDescent="0.25">
      <c r="A36" s="1"/>
      <c r="B36" s="89"/>
      <c r="C36" s="38"/>
      <c r="D36" s="39"/>
      <c r="E36" s="22"/>
      <c r="F36" s="42"/>
      <c r="G36" s="211" t="str">
        <f t="shared" si="0"/>
        <v/>
      </c>
      <c r="H36" s="43"/>
    </row>
    <row r="37" spans="1:8" ht="39.6" x14ac:dyDescent="0.25">
      <c r="A37" s="1"/>
      <c r="B37" s="93" t="s">
        <v>554</v>
      </c>
      <c r="C37" s="242" t="s">
        <v>555</v>
      </c>
      <c r="D37" s="208" t="s">
        <v>105</v>
      </c>
      <c r="E37" s="22">
        <v>20</v>
      </c>
      <c r="F37" s="42"/>
      <c r="G37" s="211">
        <f t="shared" si="0"/>
        <v>0</v>
      </c>
      <c r="H37" s="43"/>
    </row>
    <row r="38" spans="1:8" x14ac:dyDescent="0.25">
      <c r="A38" s="1"/>
      <c r="B38" s="89"/>
      <c r="C38" s="38"/>
      <c r="D38" s="39"/>
      <c r="E38" s="22"/>
      <c r="F38" s="42"/>
      <c r="G38" s="211" t="str">
        <f t="shared" si="0"/>
        <v/>
      </c>
      <c r="H38" s="43"/>
    </row>
    <row r="39" spans="1:8" ht="39.6" x14ac:dyDescent="0.25">
      <c r="A39" s="1"/>
      <c r="B39" s="93" t="s">
        <v>557</v>
      </c>
      <c r="C39" s="242" t="s">
        <v>558</v>
      </c>
      <c r="D39" s="208" t="s">
        <v>105</v>
      </c>
      <c r="E39" s="22">
        <v>1700</v>
      </c>
      <c r="F39" s="42"/>
      <c r="G39" s="211">
        <f t="shared" si="0"/>
        <v>0</v>
      </c>
      <c r="H39" s="43"/>
    </row>
    <row r="40" spans="1:8" x14ac:dyDescent="0.25">
      <c r="A40" s="1"/>
      <c r="B40" s="89"/>
      <c r="C40" s="38"/>
      <c r="D40" s="39"/>
      <c r="E40" s="22"/>
      <c r="F40" s="42"/>
      <c r="G40" s="211" t="str">
        <f t="shared" si="0"/>
        <v/>
      </c>
      <c r="H40" s="43"/>
    </row>
    <row r="41" spans="1:8" ht="26.4" x14ac:dyDescent="0.25">
      <c r="A41" s="1"/>
      <c r="B41" s="243" t="s">
        <v>556</v>
      </c>
      <c r="C41" s="242" t="s">
        <v>559</v>
      </c>
      <c r="D41" s="238" t="s">
        <v>31</v>
      </c>
      <c r="E41" s="22">
        <v>215</v>
      </c>
      <c r="F41" s="42"/>
      <c r="G41" s="211">
        <f t="shared" si="0"/>
        <v>0</v>
      </c>
      <c r="H41" s="43"/>
    </row>
    <row r="42" spans="1:8" x14ac:dyDescent="0.25">
      <c r="A42" s="1"/>
      <c r="B42" s="91"/>
      <c r="C42" s="3"/>
      <c r="D42" s="39"/>
      <c r="E42" s="22"/>
      <c r="F42" s="42"/>
      <c r="G42" s="211" t="str">
        <f t="shared" si="0"/>
        <v/>
      </c>
      <c r="H42" s="43"/>
    </row>
    <row r="43" spans="1:8" x14ac:dyDescent="0.25">
      <c r="A43" s="1"/>
      <c r="B43" s="91"/>
      <c r="C43" s="3"/>
      <c r="D43" s="39"/>
      <c r="E43" s="22"/>
      <c r="F43" s="42"/>
      <c r="G43" s="211" t="str">
        <f t="shared" si="0"/>
        <v/>
      </c>
      <c r="H43" s="43"/>
    </row>
    <row r="44" spans="1:8" x14ac:dyDescent="0.25">
      <c r="A44" s="30"/>
      <c r="B44" s="87" t="str">
        <f>$B$10</f>
        <v>C12.6</v>
      </c>
      <c r="C44" s="32" t="s">
        <v>339</v>
      </c>
      <c r="D44" s="33"/>
      <c r="E44" s="34"/>
      <c r="F44" s="33"/>
      <c r="G44" s="35">
        <f>SUM(G9:G43)</f>
        <v>0</v>
      </c>
      <c r="H44" s="36"/>
    </row>
  </sheetData>
  <mergeCells count="4">
    <mergeCell ref="E1:G1"/>
    <mergeCell ref="B4:F4"/>
    <mergeCell ref="G4:G7"/>
    <mergeCell ref="B5:F7"/>
  </mergeCells>
  <phoneticPr fontId="14" type="noConversion"/>
  <pageMargins left="0.7" right="0.7" top="0.75" bottom="0.75" header="0.3" footer="0.3"/>
  <pageSetup paperSize="9"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E6178-D9E4-48B0-A04E-E64FCFDCB44A}">
  <dimension ref="A1:H58"/>
  <sheetViews>
    <sheetView view="pageBreakPreview" topLeftCell="A36" zoomScaleNormal="100" zoomScaleSheetLayoutView="100" workbookViewId="0">
      <selection activeCell="J61" sqref="J61"/>
    </sheetView>
  </sheetViews>
  <sheetFormatPr defaultRowHeight="13.2" x14ac:dyDescent="0.25"/>
  <cols>
    <col min="1" max="1" width="0.88671875" customWidth="1"/>
    <col min="2" max="2" width="11.6640625" customWidth="1"/>
    <col min="3" max="3" width="45.6640625" customWidth="1"/>
    <col min="4" max="4" width="13.6640625" customWidth="1"/>
    <col min="5" max="7" width="15.6640625" customWidth="1"/>
    <col min="8" max="8" width="0.88671875" customWidth="1"/>
  </cols>
  <sheetData>
    <row r="1" spans="1:8" x14ac:dyDescent="0.25">
      <c r="A1" s="1"/>
      <c r="B1" s="2" t="str">
        <f>Client1</f>
        <v>Province of KwaZulu-Natal</v>
      </c>
      <c r="C1" s="3"/>
      <c r="D1" s="4"/>
      <c r="E1" s="323" t="str">
        <f>"Contract No. "&amp;ContractNo</f>
        <v>Contract No. ZNB01871/00000/00/PMC/INF/23/T</v>
      </c>
      <c r="F1" s="323"/>
      <c r="G1" s="323"/>
      <c r="H1" s="5"/>
    </row>
    <row r="2" spans="1:8" x14ac:dyDescent="0.25">
      <c r="A2" s="1"/>
      <c r="B2" s="77" t="str">
        <f>Client2</f>
        <v>Department of Transport</v>
      </c>
      <c r="C2" s="3"/>
      <c r="D2" s="4"/>
      <c r="E2" s="4"/>
      <c r="F2" s="1"/>
      <c r="G2" s="5"/>
      <c r="H2" s="5"/>
    </row>
    <row r="3" spans="1:8" x14ac:dyDescent="0.25">
      <c r="A3" s="1"/>
      <c r="B3" s="69"/>
      <c r="C3" s="69"/>
      <c r="D3" s="70"/>
      <c r="E3" s="70"/>
      <c r="F3" s="71"/>
      <c r="G3" s="78"/>
      <c r="H3" s="5"/>
    </row>
    <row r="4" spans="1:8" x14ac:dyDescent="0.25">
      <c r="A4" s="1"/>
      <c r="B4" s="318" t="s">
        <v>491</v>
      </c>
      <c r="C4" s="319"/>
      <c r="D4" s="319"/>
      <c r="E4" s="319"/>
      <c r="F4" s="319"/>
      <c r="G4" s="315" t="str">
        <f>"CHAPTER "&amp;B10</f>
        <v>CHAPTER C13.1</v>
      </c>
      <c r="H4" s="6"/>
    </row>
    <row r="5" spans="1:8" x14ac:dyDescent="0.25">
      <c r="A5" s="1"/>
      <c r="B5" s="311" t="str">
        <f>ContractDescription</f>
        <v>THE UPGRADE OF MSUNDUZI RIVER BRIDGE (GRIMTHORPE AVE TO BISHOPSTOWE) DISTRICT ROAD D669 KM 2.54</v>
      </c>
      <c r="C5" s="312"/>
      <c r="D5" s="312"/>
      <c r="E5" s="312"/>
      <c r="F5" s="312"/>
      <c r="G5" s="316"/>
      <c r="H5" s="9"/>
    </row>
    <row r="6" spans="1:8" x14ac:dyDescent="0.25">
      <c r="A6" s="1"/>
      <c r="B6" s="311"/>
      <c r="C6" s="312"/>
      <c r="D6" s="312"/>
      <c r="E6" s="312"/>
      <c r="F6" s="312"/>
      <c r="G6" s="316"/>
      <c r="H6" s="9"/>
    </row>
    <row r="7" spans="1:8" x14ac:dyDescent="0.25">
      <c r="A7" s="1"/>
      <c r="B7" s="313"/>
      <c r="C7" s="314"/>
      <c r="D7" s="314"/>
      <c r="E7" s="314"/>
      <c r="F7" s="314"/>
      <c r="G7" s="317"/>
      <c r="H7" s="9"/>
    </row>
    <row r="8" spans="1:8" x14ac:dyDescent="0.25">
      <c r="A8" s="10"/>
      <c r="B8" s="11" t="s">
        <v>0</v>
      </c>
      <c r="C8" s="12" t="s">
        <v>1</v>
      </c>
      <c r="D8" s="12" t="s">
        <v>2</v>
      </c>
      <c r="E8" s="12" t="s">
        <v>3</v>
      </c>
      <c r="F8" s="12" t="s">
        <v>4</v>
      </c>
      <c r="G8" s="12" t="s">
        <v>5</v>
      </c>
      <c r="H8" s="13"/>
    </row>
    <row r="9" spans="1:8" x14ac:dyDescent="0.25">
      <c r="A9" s="1"/>
      <c r="B9" s="74"/>
      <c r="C9" s="73"/>
      <c r="D9" s="16"/>
      <c r="E9" s="16"/>
      <c r="F9" s="17"/>
      <c r="G9" s="18" t="str">
        <f>IF(D9="","",E9*F9)</f>
        <v/>
      </c>
      <c r="H9" s="19"/>
    </row>
    <row r="10" spans="1:8" x14ac:dyDescent="0.25">
      <c r="A10" s="1"/>
      <c r="B10" s="199" t="s">
        <v>560</v>
      </c>
      <c r="C10" s="235" t="s">
        <v>561</v>
      </c>
      <c r="D10" s="16"/>
      <c r="E10" s="16"/>
      <c r="F10" s="17"/>
      <c r="G10" s="18" t="str">
        <f>IF(D10="","",E10*F10)</f>
        <v/>
      </c>
      <c r="H10" s="19"/>
    </row>
    <row r="11" spans="1:8" x14ac:dyDescent="0.25">
      <c r="A11" s="1"/>
      <c r="B11" s="88"/>
      <c r="C11" s="3"/>
      <c r="D11" s="22"/>
      <c r="E11" s="22"/>
      <c r="F11" s="42"/>
      <c r="G11" s="18" t="str">
        <f>IF(D11="","",E11*F11)</f>
        <v/>
      </c>
      <c r="H11" s="43"/>
    </row>
    <row r="12" spans="1:8" x14ac:dyDescent="0.25">
      <c r="A12" s="1"/>
      <c r="B12" s="218" t="s">
        <v>562</v>
      </c>
      <c r="C12" s="244" t="s">
        <v>563</v>
      </c>
      <c r="D12" s="202"/>
      <c r="E12" s="202"/>
      <c r="F12" s="202"/>
      <c r="G12" s="203"/>
      <c r="H12" s="43"/>
    </row>
    <row r="13" spans="1:8" ht="26.4" x14ac:dyDescent="0.25">
      <c r="A13" s="1"/>
      <c r="B13" s="89" t="s">
        <v>564</v>
      </c>
      <c r="C13" s="231" t="s">
        <v>566</v>
      </c>
      <c r="D13" s="208" t="s">
        <v>300</v>
      </c>
      <c r="E13" s="208">
        <v>20000</v>
      </c>
      <c r="F13" s="219">
        <v>1</v>
      </c>
      <c r="G13" s="226">
        <f>E13*F13</f>
        <v>20000</v>
      </c>
      <c r="H13" s="43"/>
    </row>
    <row r="14" spans="1:8" x14ac:dyDescent="0.25">
      <c r="A14" s="1"/>
      <c r="B14" s="89" t="s">
        <v>565</v>
      </c>
      <c r="C14" s="245" t="s">
        <v>567</v>
      </c>
      <c r="D14" s="208" t="s">
        <v>35</v>
      </c>
      <c r="E14" s="208">
        <f>E13</f>
        <v>20000</v>
      </c>
      <c r="F14" s="246"/>
      <c r="G14" s="226">
        <f>E14*F14</f>
        <v>0</v>
      </c>
      <c r="H14" s="43"/>
    </row>
    <row r="15" spans="1:8" x14ac:dyDescent="0.25">
      <c r="A15" s="1"/>
      <c r="B15" s="218"/>
      <c r="C15" s="236"/>
      <c r="D15" s="238"/>
      <c r="E15" s="238"/>
      <c r="F15" s="219"/>
      <c r="G15" s="226"/>
      <c r="H15" s="43"/>
    </row>
    <row r="16" spans="1:8" x14ac:dyDescent="0.25">
      <c r="A16" s="1"/>
      <c r="B16" s="218" t="s">
        <v>568</v>
      </c>
      <c r="C16" s="241" t="s">
        <v>569</v>
      </c>
      <c r="D16" s="238"/>
      <c r="E16" s="208"/>
      <c r="F16" s="219"/>
      <c r="G16" s="226"/>
      <c r="H16" s="43"/>
    </row>
    <row r="17" spans="1:8" ht="26.4" x14ac:dyDescent="0.25">
      <c r="A17" s="1"/>
      <c r="B17" s="217" t="s">
        <v>431</v>
      </c>
      <c r="C17" s="231" t="s">
        <v>432</v>
      </c>
      <c r="D17" s="222"/>
      <c r="E17" s="207"/>
      <c r="F17" s="207"/>
      <c r="G17" s="226"/>
      <c r="H17" s="44"/>
    </row>
    <row r="18" spans="1:8" ht="15.6" x14ac:dyDescent="0.25">
      <c r="A18" s="1"/>
      <c r="B18" s="240" t="s">
        <v>58</v>
      </c>
      <c r="C18" s="231" t="s">
        <v>433</v>
      </c>
      <c r="D18" s="238" t="s">
        <v>31</v>
      </c>
      <c r="E18" s="238">
        <v>452</v>
      </c>
      <c r="F18" s="219"/>
      <c r="G18" s="226">
        <f t="shared" ref="G18:G24" si="0">E18*F18</f>
        <v>0</v>
      </c>
      <c r="H18" s="43"/>
    </row>
    <row r="19" spans="1:8" ht="15.6" x14ac:dyDescent="0.25">
      <c r="A19" s="1"/>
      <c r="B19" s="240" t="s">
        <v>60</v>
      </c>
      <c r="C19" s="231" t="s">
        <v>570</v>
      </c>
      <c r="D19" s="238" t="s">
        <v>31</v>
      </c>
      <c r="E19" s="238">
        <v>312</v>
      </c>
      <c r="F19" s="219"/>
      <c r="G19" s="226">
        <f t="shared" si="0"/>
        <v>0</v>
      </c>
      <c r="H19" s="5"/>
    </row>
    <row r="20" spans="1:8" ht="15.6" x14ac:dyDescent="0.25">
      <c r="A20" s="1"/>
      <c r="B20" s="240" t="s">
        <v>83</v>
      </c>
      <c r="C20" s="231" t="s">
        <v>571</v>
      </c>
      <c r="D20" s="238" t="s">
        <v>31</v>
      </c>
      <c r="E20" s="238">
        <v>202</v>
      </c>
      <c r="F20" s="219"/>
      <c r="G20" s="226">
        <f t="shared" si="0"/>
        <v>0</v>
      </c>
      <c r="H20" s="5"/>
    </row>
    <row r="21" spans="1:8" ht="15.6" x14ac:dyDescent="0.25">
      <c r="A21" s="1"/>
      <c r="B21" s="240" t="s">
        <v>62</v>
      </c>
      <c r="C21" s="231" t="s">
        <v>572</v>
      </c>
      <c r="D21" s="238" t="s">
        <v>31</v>
      </c>
      <c r="E21" s="238">
        <v>108</v>
      </c>
      <c r="F21" s="219"/>
      <c r="G21" s="226">
        <f t="shared" si="0"/>
        <v>0</v>
      </c>
      <c r="H21" s="5"/>
    </row>
    <row r="22" spans="1:8" ht="26.4" x14ac:dyDescent="0.25">
      <c r="A22" s="1"/>
      <c r="B22" s="240" t="s">
        <v>573</v>
      </c>
      <c r="C22" s="231" t="s">
        <v>576</v>
      </c>
      <c r="D22" s="238" t="s">
        <v>31</v>
      </c>
      <c r="E22" s="208">
        <v>617</v>
      </c>
      <c r="F22" s="219"/>
      <c r="G22" s="226">
        <f t="shared" si="0"/>
        <v>0</v>
      </c>
      <c r="H22" s="5"/>
    </row>
    <row r="23" spans="1:8" ht="26.4" x14ac:dyDescent="0.25">
      <c r="A23" s="1"/>
      <c r="B23" s="240" t="s">
        <v>574</v>
      </c>
      <c r="C23" s="231" t="s">
        <v>577</v>
      </c>
      <c r="D23" s="238" t="s">
        <v>31</v>
      </c>
      <c r="E23" s="22">
        <v>20</v>
      </c>
      <c r="F23" s="219"/>
      <c r="G23" s="226">
        <f t="shared" si="0"/>
        <v>0</v>
      </c>
      <c r="H23" s="43"/>
    </row>
    <row r="24" spans="1:8" ht="15.6" x14ac:dyDescent="0.25">
      <c r="A24" s="1"/>
      <c r="B24" s="240" t="s">
        <v>575</v>
      </c>
      <c r="C24" s="231" t="s">
        <v>578</v>
      </c>
      <c r="D24" s="238" t="s">
        <v>31</v>
      </c>
      <c r="E24" s="22">
        <v>25</v>
      </c>
      <c r="F24" s="219"/>
      <c r="G24" s="226">
        <f t="shared" si="0"/>
        <v>0</v>
      </c>
      <c r="H24" s="43"/>
    </row>
    <row r="25" spans="1:8" x14ac:dyDescent="0.25">
      <c r="A25" s="1"/>
      <c r="B25" s="218"/>
      <c r="C25" s="241"/>
      <c r="D25" s="207"/>
      <c r="E25" s="208"/>
      <c r="F25" s="219"/>
      <c r="G25" s="210"/>
      <c r="H25" s="44"/>
    </row>
    <row r="26" spans="1:8" x14ac:dyDescent="0.25">
      <c r="A26" s="1"/>
      <c r="B26" s="91"/>
      <c r="C26" s="231"/>
      <c r="D26" s="238"/>
      <c r="E26" s="238"/>
      <c r="F26" s="219"/>
      <c r="G26" s="226"/>
      <c r="H26" s="19"/>
    </row>
    <row r="27" spans="1:8" x14ac:dyDescent="0.25">
      <c r="A27" s="1"/>
      <c r="B27" s="243" t="s">
        <v>579</v>
      </c>
      <c r="C27" s="241" t="s">
        <v>580</v>
      </c>
      <c r="D27" s="238"/>
      <c r="E27" s="238"/>
      <c r="F27" s="219"/>
      <c r="G27" s="226"/>
      <c r="H27" s="43"/>
    </row>
    <row r="28" spans="1:8" x14ac:dyDescent="0.25">
      <c r="A28" s="1"/>
      <c r="B28" s="240" t="s">
        <v>581</v>
      </c>
      <c r="C28" s="248" t="s">
        <v>437</v>
      </c>
      <c r="D28" s="238" t="s">
        <v>428</v>
      </c>
      <c r="E28" s="22">
        <v>1</v>
      </c>
      <c r="F28" s="219"/>
      <c r="G28" s="226">
        <f>E28*F28</f>
        <v>0</v>
      </c>
      <c r="H28" s="43"/>
    </row>
    <row r="29" spans="1:8" x14ac:dyDescent="0.25">
      <c r="A29" s="1"/>
      <c r="B29" s="240" t="s">
        <v>582</v>
      </c>
      <c r="C29" s="248" t="s">
        <v>439</v>
      </c>
      <c r="D29" s="238" t="s">
        <v>428</v>
      </c>
      <c r="E29" s="22">
        <v>1</v>
      </c>
      <c r="F29" s="219"/>
      <c r="G29" s="226">
        <f>E29*F29</f>
        <v>0</v>
      </c>
      <c r="H29" s="43"/>
    </row>
    <row r="30" spans="1:8" x14ac:dyDescent="0.25">
      <c r="A30" s="1"/>
      <c r="B30" s="89"/>
      <c r="C30" s="237"/>
      <c r="D30" s="39"/>
      <c r="E30" s="22"/>
      <c r="F30" s="42"/>
      <c r="G30" s="211"/>
      <c r="H30" s="43"/>
    </row>
    <row r="31" spans="1:8" x14ac:dyDescent="0.25">
      <c r="A31" s="1"/>
      <c r="B31" s="243" t="s">
        <v>583</v>
      </c>
      <c r="C31" s="241" t="s">
        <v>441</v>
      </c>
      <c r="D31" s="208"/>
      <c r="E31" s="238"/>
      <c r="F31" s="219"/>
      <c r="G31" s="226"/>
      <c r="H31" s="43"/>
    </row>
    <row r="32" spans="1:8" ht="15.6" x14ac:dyDescent="0.25">
      <c r="A32" s="1"/>
      <c r="B32" s="240" t="s">
        <v>584</v>
      </c>
      <c r="C32" s="231" t="s">
        <v>586</v>
      </c>
      <c r="D32" s="238" t="s">
        <v>31</v>
      </c>
      <c r="E32" s="238">
        <v>720</v>
      </c>
      <c r="F32" s="219"/>
      <c r="G32" s="226">
        <f>E32*F32</f>
        <v>0</v>
      </c>
      <c r="H32" s="43"/>
    </row>
    <row r="33" spans="1:8" ht="15.6" x14ac:dyDescent="0.25">
      <c r="A33" s="1"/>
      <c r="B33" s="240" t="s">
        <v>442</v>
      </c>
      <c r="C33" s="231" t="s">
        <v>443</v>
      </c>
      <c r="D33" s="238" t="s">
        <v>31</v>
      </c>
      <c r="E33" s="238">
        <v>80</v>
      </c>
      <c r="F33" s="219"/>
      <c r="G33" s="226">
        <f>E33*F33</f>
        <v>0</v>
      </c>
      <c r="H33" s="43"/>
    </row>
    <row r="34" spans="1:8" ht="15.6" x14ac:dyDescent="0.25">
      <c r="A34" s="1"/>
      <c r="B34" s="240" t="s">
        <v>444</v>
      </c>
      <c r="C34" s="231" t="s">
        <v>445</v>
      </c>
      <c r="D34" s="238" t="s">
        <v>31</v>
      </c>
      <c r="E34" s="238">
        <v>20</v>
      </c>
      <c r="F34" s="219"/>
      <c r="G34" s="226">
        <f>E34*F34</f>
        <v>0</v>
      </c>
      <c r="H34" s="43"/>
    </row>
    <row r="35" spans="1:8" ht="15.6" x14ac:dyDescent="0.25">
      <c r="A35" s="1"/>
      <c r="B35" s="240" t="s">
        <v>585</v>
      </c>
      <c r="C35" s="231" t="s">
        <v>587</v>
      </c>
      <c r="D35" s="238" t="s">
        <v>31</v>
      </c>
      <c r="E35" s="238">
        <v>103</v>
      </c>
      <c r="F35" s="219"/>
      <c r="G35" s="226">
        <f>E35*F35</f>
        <v>0</v>
      </c>
      <c r="H35" s="43"/>
    </row>
    <row r="36" spans="1:8" x14ac:dyDescent="0.25">
      <c r="A36" s="1"/>
      <c r="B36" s="93"/>
      <c r="C36" s="242"/>
      <c r="D36" s="208"/>
      <c r="E36" s="22"/>
      <c r="F36" s="42"/>
      <c r="G36" s="211"/>
      <c r="H36" s="43"/>
    </row>
    <row r="37" spans="1:8" ht="26.4" x14ac:dyDescent="0.25">
      <c r="A37" s="1"/>
      <c r="B37" s="243" t="s">
        <v>588</v>
      </c>
      <c r="C37" s="241" t="s">
        <v>589</v>
      </c>
      <c r="D37" s="238" t="s">
        <v>31</v>
      </c>
      <c r="E37" s="22">
        <v>828</v>
      </c>
      <c r="F37" s="219"/>
      <c r="G37" s="226">
        <f>E37*F37</f>
        <v>0</v>
      </c>
      <c r="H37" s="43"/>
    </row>
    <row r="38" spans="1:8" x14ac:dyDescent="0.25">
      <c r="A38" s="1"/>
      <c r="B38" s="93"/>
      <c r="C38" s="242"/>
      <c r="D38" s="208"/>
      <c r="E38" s="22"/>
      <c r="F38" s="42"/>
      <c r="G38" s="211"/>
      <c r="H38" s="43"/>
    </row>
    <row r="39" spans="1:8" ht="39.6" x14ac:dyDescent="0.25">
      <c r="A39" s="1"/>
      <c r="B39" s="243" t="s">
        <v>590</v>
      </c>
      <c r="C39" s="241" t="s">
        <v>591</v>
      </c>
      <c r="D39" s="238" t="s">
        <v>592</v>
      </c>
      <c r="E39" s="22">
        <v>2000</v>
      </c>
      <c r="F39" s="219"/>
      <c r="G39" s="226">
        <f>E39*F39</f>
        <v>0</v>
      </c>
      <c r="H39" s="43"/>
    </row>
    <row r="40" spans="1:8" x14ac:dyDescent="0.25">
      <c r="A40" s="1"/>
      <c r="B40" s="243"/>
      <c r="C40" s="242"/>
      <c r="D40" s="238"/>
      <c r="E40" s="22"/>
      <c r="F40" s="42"/>
      <c r="G40" s="211"/>
      <c r="H40" s="43"/>
    </row>
    <row r="41" spans="1:8" ht="15.6" x14ac:dyDescent="0.25">
      <c r="A41" s="1"/>
      <c r="B41" s="243" t="s">
        <v>593</v>
      </c>
      <c r="C41" s="241" t="s">
        <v>594</v>
      </c>
      <c r="D41" s="39" t="s">
        <v>105</v>
      </c>
      <c r="E41" s="22">
        <v>302</v>
      </c>
      <c r="F41" s="178"/>
      <c r="G41" s="211">
        <f>IF(D41="","",E41*F41)</f>
        <v>0</v>
      </c>
      <c r="H41" s="43"/>
    </row>
    <row r="42" spans="1:8" x14ac:dyDescent="0.25">
      <c r="A42" s="1"/>
      <c r="B42" s="249"/>
      <c r="C42" s="250"/>
      <c r="D42" s="39"/>
      <c r="E42" s="22"/>
      <c r="F42" s="178"/>
      <c r="G42" s="211"/>
      <c r="H42" s="43"/>
    </row>
    <row r="43" spans="1:8" x14ac:dyDescent="0.25">
      <c r="A43" s="1"/>
      <c r="B43" s="243" t="s">
        <v>595</v>
      </c>
      <c r="C43" s="241" t="s">
        <v>447</v>
      </c>
      <c r="D43" s="39"/>
      <c r="E43" s="22"/>
      <c r="F43" s="178"/>
      <c r="G43" s="211"/>
      <c r="H43" s="43"/>
    </row>
    <row r="44" spans="1:8" ht="15.6" x14ac:dyDescent="0.25">
      <c r="A44" s="1"/>
      <c r="B44" s="240" t="s">
        <v>448</v>
      </c>
      <c r="C44" s="231" t="s">
        <v>449</v>
      </c>
      <c r="D44" s="238" t="s">
        <v>31</v>
      </c>
      <c r="E44" s="22">
        <v>70</v>
      </c>
      <c r="F44" s="178"/>
      <c r="G44" s="211">
        <f>IF(D44="","",E44*F44)</f>
        <v>0</v>
      </c>
      <c r="H44" s="43"/>
    </row>
    <row r="45" spans="1:8" ht="15.6" x14ac:dyDescent="0.25">
      <c r="A45" s="1"/>
      <c r="B45" s="240" t="s">
        <v>596</v>
      </c>
      <c r="C45" s="231" t="s">
        <v>597</v>
      </c>
      <c r="D45" s="238" t="s">
        <v>31</v>
      </c>
      <c r="E45" s="22">
        <v>73</v>
      </c>
      <c r="F45" s="178"/>
      <c r="G45" s="211">
        <f>IF(D45="","",E45*F45)</f>
        <v>0</v>
      </c>
      <c r="H45" s="43"/>
    </row>
    <row r="46" spans="1:8" x14ac:dyDescent="0.25">
      <c r="A46" s="1"/>
      <c r="B46" s="249"/>
      <c r="C46" s="250"/>
      <c r="D46" s="39"/>
      <c r="E46" s="22"/>
      <c r="F46" s="178"/>
      <c r="G46" s="211"/>
      <c r="H46" s="43"/>
    </row>
    <row r="47" spans="1:8" x14ac:dyDescent="0.25">
      <c r="A47" s="1"/>
      <c r="B47" s="243" t="s">
        <v>598</v>
      </c>
      <c r="C47" s="241" t="s">
        <v>451</v>
      </c>
      <c r="D47" s="39"/>
      <c r="E47" s="22"/>
      <c r="F47" s="178"/>
      <c r="G47" s="211"/>
      <c r="H47" s="43"/>
    </row>
    <row r="48" spans="1:8" ht="26.4" x14ac:dyDescent="0.25">
      <c r="A48" s="1"/>
      <c r="B48" s="240" t="s">
        <v>452</v>
      </c>
      <c r="C48" s="231" t="s">
        <v>599</v>
      </c>
      <c r="D48" s="39" t="s">
        <v>6</v>
      </c>
      <c r="E48" s="22">
        <v>178</v>
      </c>
      <c r="F48" s="178"/>
      <c r="G48" s="211">
        <f>IF(D48="","",E48*F48)</f>
        <v>0</v>
      </c>
      <c r="H48" s="43"/>
    </row>
    <row r="49" spans="1:8" ht="39.6" x14ac:dyDescent="0.25">
      <c r="A49" s="1"/>
      <c r="B49" s="247" t="s">
        <v>454</v>
      </c>
      <c r="C49" s="245" t="s">
        <v>600</v>
      </c>
      <c r="D49" s="39" t="s">
        <v>456</v>
      </c>
      <c r="E49" s="22">
        <v>1043</v>
      </c>
      <c r="F49" s="178"/>
      <c r="G49" s="211">
        <f>IF(D49="","",E49*F49)</f>
        <v>0</v>
      </c>
      <c r="H49" s="43"/>
    </row>
    <row r="50" spans="1:8" x14ac:dyDescent="0.25">
      <c r="A50" s="1"/>
      <c r="B50" s="249"/>
      <c r="C50" s="250"/>
      <c r="D50" s="39"/>
      <c r="E50" s="22"/>
      <c r="F50" s="178"/>
      <c r="G50" s="211"/>
      <c r="H50" s="43"/>
    </row>
    <row r="51" spans="1:8" ht="15.6" x14ac:dyDescent="0.25">
      <c r="A51" s="1"/>
      <c r="B51" s="243" t="s">
        <v>601</v>
      </c>
      <c r="C51" s="241" t="s">
        <v>602</v>
      </c>
      <c r="D51" s="39" t="s">
        <v>105</v>
      </c>
      <c r="E51" s="22">
        <v>70</v>
      </c>
      <c r="F51" s="178"/>
      <c r="G51" s="211">
        <f>IF(D51="","",E51*F51)</f>
        <v>0</v>
      </c>
      <c r="H51" s="43"/>
    </row>
    <row r="52" spans="1:8" x14ac:dyDescent="0.25">
      <c r="A52" s="1"/>
      <c r="B52" s="249"/>
      <c r="C52" s="250"/>
      <c r="D52" s="39"/>
      <c r="E52" s="22"/>
      <c r="F52" s="178"/>
      <c r="G52" s="211"/>
      <c r="H52" s="43"/>
    </row>
    <row r="53" spans="1:8" x14ac:dyDescent="0.25">
      <c r="A53" s="1"/>
      <c r="B53" s="249"/>
      <c r="C53" s="250"/>
      <c r="D53" s="39"/>
      <c r="E53" s="22"/>
      <c r="F53" s="178"/>
      <c r="G53" s="211"/>
      <c r="H53" s="43"/>
    </row>
    <row r="54" spans="1:8" x14ac:dyDescent="0.25">
      <c r="A54" s="1"/>
      <c r="B54" s="249"/>
      <c r="C54" s="250"/>
      <c r="D54" s="39"/>
      <c r="E54" s="22"/>
      <c r="F54" s="178"/>
      <c r="G54" s="211"/>
      <c r="H54" s="43"/>
    </row>
    <row r="55" spans="1:8" x14ac:dyDescent="0.25">
      <c r="A55" s="1"/>
      <c r="B55" s="249"/>
      <c r="C55" s="250"/>
      <c r="D55" s="39"/>
      <c r="E55" s="22"/>
      <c r="F55" s="178"/>
      <c r="G55" s="211"/>
      <c r="H55" s="43"/>
    </row>
    <row r="56" spans="1:8" x14ac:dyDescent="0.25">
      <c r="A56" s="1"/>
      <c r="B56" s="249"/>
      <c r="C56" s="250"/>
      <c r="D56" s="39"/>
      <c r="E56" s="22"/>
      <c r="F56" s="178"/>
      <c r="G56" s="211"/>
      <c r="H56" s="43"/>
    </row>
    <row r="57" spans="1:8" x14ac:dyDescent="0.25">
      <c r="A57" s="1"/>
      <c r="B57" s="91"/>
      <c r="C57" s="3"/>
      <c r="D57" s="39"/>
      <c r="E57" s="22"/>
      <c r="F57" s="42"/>
      <c r="G57" s="211" t="str">
        <f>IF(D57="","",E57*F57)</f>
        <v/>
      </c>
      <c r="H57" s="43"/>
    </row>
    <row r="58" spans="1:8" x14ac:dyDescent="0.25">
      <c r="A58" s="30"/>
      <c r="B58" s="87" t="str">
        <f>$B$10</f>
        <v>C13.1</v>
      </c>
      <c r="C58" s="32" t="s">
        <v>339</v>
      </c>
      <c r="D58" s="33"/>
      <c r="E58" s="34"/>
      <c r="F58" s="33"/>
      <c r="G58" s="35">
        <f>SUM(G9:G57)</f>
        <v>20000</v>
      </c>
      <c r="H58" s="36"/>
    </row>
  </sheetData>
  <mergeCells count="4">
    <mergeCell ref="E1:G1"/>
    <mergeCell ref="B4:F4"/>
    <mergeCell ref="G4:G7"/>
    <mergeCell ref="B5:F7"/>
  </mergeCells>
  <pageMargins left="0.7" right="0.7" top="0.75" bottom="0.75" header="0.3" footer="0.3"/>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497C6-A29A-43D3-8BCE-7100C5A65502}">
  <dimension ref="A1:H58"/>
  <sheetViews>
    <sheetView view="pageBreakPreview" topLeftCell="A10" zoomScale="60" zoomScaleNormal="100" workbookViewId="0">
      <selection activeCell="K58" sqref="K58"/>
    </sheetView>
  </sheetViews>
  <sheetFormatPr defaultRowHeight="13.2" x14ac:dyDescent="0.25"/>
  <cols>
    <col min="1" max="1" width="0.88671875" customWidth="1"/>
    <col min="2" max="2" width="11.6640625" customWidth="1"/>
    <col min="3" max="3" width="45.6640625" customWidth="1"/>
    <col min="4" max="4" width="13.6640625" customWidth="1"/>
    <col min="5" max="7" width="15.6640625" customWidth="1"/>
    <col min="8" max="8" width="0.88671875" customWidth="1"/>
  </cols>
  <sheetData>
    <row r="1" spans="1:8" x14ac:dyDescent="0.25">
      <c r="A1" s="1"/>
      <c r="B1" s="2" t="str">
        <f>Client1</f>
        <v>Province of KwaZulu-Natal</v>
      </c>
      <c r="C1" s="3"/>
      <c r="D1" s="4"/>
      <c r="E1" s="323" t="str">
        <f>"Contract No. "&amp;ContractNo</f>
        <v>Contract No. ZNB01871/00000/00/PMC/INF/23/T</v>
      </c>
      <c r="F1" s="323"/>
      <c r="G1" s="323"/>
      <c r="H1" s="5"/>
    </row>
    <row r="2" spans="1:8" x14ac:dyDescent="0.25">
      <c r="A2" s="1"/>
      <c r="B2" s="77" t="str">
        <f>Client2</f>
        <v>Department of Transport</v>
      </c>
      <c r="C2" s="3"/>
      <c r="D2" s="4"/>
      <c r="E2" s="4"/>
      <c r="F2" s="1"/>
      <c r="G2" s="5"/>
      <c r="H2" s="5"/>
    </row>
    <row r="3" spans="1:8" x14ac:dyDescent="0.25">
      <c r="A3" s="1"/>
      <c r="B3" s="69"/>
      <c r="C3" s="69"/>
      <c r="D3" s="70"/>
      <c r="E3" s="70"/>
      <c r="F3" s="71"/>
      <c r="G3" s="78"/>
      <c r="H3" s="5"/>
    </row>
    <row r="4" spans="1:8" x14ac:dyDescent="0.25">
      <c r="A4" s="1"/>
      <c r="B4" s="318" t="s">
        <v>491</v>
      </c>
      <c r="C4" s="319"/>
      <c r="D4" s="319"/>
      <c r="E4" s="319"/>
      <c r="F4" s="319"/>
      <c r="G4" s="315" t="str">
        <f>"CHAPTER "&amp;B10</f>
        <v>CHAPTER C13.2</v>
      </c>
      <c r="H4" s="6"/>
    </row>
    <row r="5" spans="1:8" x14ac:dyDescent="0.25">
      <c r="A5" s="1"/>
      <c r="B5" s="311" t="str">
        <f>ContractDescription</f>
        <v>THE UPGRADE OF MSUNDUZI RIVER BRIDGE (GRIMTHORPE AVE TO BISHOPSTOWE) DISTRICT ROAD D669 KM 2.54</v>
      </c>
      <c r="C5" s="312"/>
      <c r="D5" s="312"/>
      <c r="E5" s="312"/>
      <c r="F5" s="312"/>
      <c r="G5" s="316"/>
      <c r="H5" s="9"/>
    </row>
    <row r="6" spans="1:8" x14ac:dyDescent="0.25">
      <c r="A6" s="1"/>
      <c r="B6" s="311"/>
      <c r="C6" s="312"/>
      <c r="D6" s="312"/>
      <c r="E6" s="312"/>
      <c r="F6" s="312"/>
      <c r="G6" s="316"/>
      <c r="H6" s="9"/>
    </row>
    <row r="7" spans="1:8" x14ac:dyDescent="0.25">
      <c r="A7" s="1"/>
      <c r="B7" s="313"/>
      <c r="C7" s="314"/>
      <c r="D7" s="314"/>
      <c r="E7" s="314"/>
      <c r="F7" s="314"/>
      <c r="G7" s="317"/>
      <c r="H7" s="9"/>
    </row>
    <row r="8" spans="1:8" x14ac:dyDescent="0.25">
      <c r="A8" s="10"/>
      <c r="B8" s="11" t="s">
        <v>0</v>
      </c>
      <c r="C8" s="12" t="s">
        <v>1</v>
      </c>
      <c r="D8" s="12" t="s">
        <v>2</v>
      </c>
      <c r="E8" s="12" t="s">
        <v>3</v>
      </c>
      <c r="F8" s="12" t="s">
        <v>4</v>
      </c>
      <c r="G8" s="12" t="s">
        <v>5</v>
      </c>
      <c r="H8" s="13"/>
    </row>
    <row r="9" spans="1:8" x14ac:dyDescent="0.25">
      <c r="A9" s="1"/>
      <c r="B9" s="74"/>
      <c r="C9" s="73"/>
      <c r="D9" s="16"/>
      <c r="E9" s="16"/>
      <c r="F9" s="17"/>
      <c r="G9" s="18" t="str">
        <f>IF(D9="","",E9*F9)</f>
        <v/>
      </c>
      <c r="H9" s="19"/>
    </row>
    <row r="10" spans="1:8" ht="26.4" x14ac:dyDescent="0.25">
      <c r="A10" s="1"/>
      <c r="B10" s="199" t="s">
        <v>603</v>
      </c>
      <c r="C10" s="235" t="s">
        <v>604</v>
      </c>
      <c r="D10" s="16"/>
      <c r="E10" s="16"/>
      <c r="F10" s="17"/>
      <c r="G10" s="18" t="str">
        <f>IF(D10="","",E10*F10)</f>
        <v/>
      </c>
      <c r="H10" s="19"/>
    </row>
    <row r="11" spans="1:8" x14ac:dyDescent="0.25">
      <c r="A11" s="1"/>
      <c r="B11" s="88"/>
      <c r="C11" s="3"/>
      <c r="D11" s="22"/>
      <c r="E11" s="22"/>
      <c r="F11" s="42"/>
      <c r="G11" s="18" t="str">
        <f>IF(D11="","",E11*F11)</f>
        <v/>
      </c>
      <c r="H11" s="43"/>
    </row>
    <row r="12" spans="1:8" x14ac:dyDescent="0.25">
      <c r="A12" s="1"/>
      <c r="B12" s="243" t="s">
        <v>605</v>
      </c>
      <c r="C12" s="241" t="s">
        <v>606</v>
      </c>
      <c r="D12" s="202"/>
      <c r="E12" s="202"/>
      <c r="F12" s="202"/>
      <c r="G12" s="203"/>
      <c r="H12" s="43"/>
    </row>
    <row r="13" spans="1:8" x14ac:dyDescent="0.25">
      <c r="A13" s="1"/>
      <c r="B13" s="240" t="s">
        <v>459</v>
      </c>
      <c r="C13" s="231" t="s">
        <v>460</v>
      </c>
      <c r="D13" s="208"/>
      <c r="E13" s="208"/>
      <c r="F13" s="219"/>
      <c r="G13" s="226"/>
      <c r="H13" s="43"/>
    </row>
    <row r="14" spans="1:8" ht="15.6" x14ac:dyDescent="0.25">
      <c r="A14" s="1"/>
      <c r="B14" s="240" t="s">
        <v>58</v>
      </c>
      <c r="C14" s="231" t="s">
        <v>607</v>
      </c>
      <c r="D14" s="208" t="s">
        <v>105</v>
      </c>
      <c r="E14" s="238">
        <v>69</v>
      </c>
      <c r="F14" s="178"/>
      <c r="G14" s="211">
        <f t="shared" ref="G14:G18" si="0">F14*E14</f>
        <v>0</v>
      </c>
      <c r="H14" s="43"/>
    </row>
    <row r="15" spans="1:8" ht="15.6" x14ac:dyDescent="0.25">
      <c r="A15" s="1"/>
      <c r="B15" s="240" t="s">
        <v>60</v>
      </c>
      <c r="C15" s="231" t="s">
        <v>608</v>
      </c>
      <c r="D15" s="208" t="s">
        <v>105</v>
      </c>
      <c r="E15" s="238">
        <v>442</v>
      </c>
      <c r="F15" s="178"/>
      <c r="G15" s="211">
        <f t="shared" si="0"/>
        <v>0</v>
      </c>
      <c r="H15" s="43"/>
    </row>
    <row r="16" spans="1:8" ht="15.6" x14ac:dyDescent="0.25">
      <c r="A16" s="1"/>
      <c r="B16" s="240" t="s">
        <v>83</v>
      </c>
      <c r="C16" s="231" t="s">
        <v>609</v>
      </c>
      <c r="D16" s="208" t="s">
        <v>105</v>
      </c>
      <c r="E16" s="238">
        <v>11</v>
      </c>
      <c r="F16" s="178"/>
      <c r="G16" s="211">
        <f t="shared" si="0"/>
        <v>0</v>
      </c>
      <c r="H16" s="43"/>
    </row>
    <row r="17" spans="1:8" ht="15.6" x14ac:dyDescent="0.25">
      <c r="A17" s="1"/>
      <c r="B17" s="240" t="s">
        <v>62</v>
      </c>
      <c r="C17" s="231" t="s">
        <v>610</v>
      </c>
      <c r="D17" s="208" t="s">
        <v>105</v>
      </c>
      <c r="E17" s="238">
        <v>49</v>
      </c>
      <c r="F17" s="178"/>
      <c r="G17" s="211">
        <f t="shared" si="0"/>
        <v>0</v>
      </c>
      <c r="H17" s="44"/>
    </row>
    <row r="18" spans="1:8" ht="15.6" x14ac:dyDescent="0.25">
      <c r="A18" s="1"/>
      <c r="B18" s="240" t="s">
        <v>63</v>
      </c>
      <c r="C18" s="231" t="s">
        <v>611</v>
      </c>
      <c r="D18" s="208" t="s">
        <v>105</v>
      </c>
      <c r="E18" s="238">
        <v>388</v>
      </c>
      <c r="F18" s="178"/>
      <c r="G18" s="211">
        <f t="shared" si="0"/>
        <v>0</v>
      </c>
      <c r="H18" s="43"/>
    </row>
    <row r="19" spans="1:8" x14ac:dyDescent="0.25">
      <c r="A19" s="1"/>
      <c r="B19" s="240"/>
      <c r="C19" s="231"/>
      <c r="D19" s="238"/>
      <c r="E19" s="238"/>
      <c r="F19" s="219"/>
      <c r="G19" s="226"/>
      <c r="H19" s="5"/>
    </row>
    <row r="20" spans="1:8" x14ac:dyDescent="0.25">
      <c r="A20" s="1"/>
      <c r="B20" s="240" t="s">
        <v>612</v>
      </c>
      <c r="C20" s="231" t="s">
        <v>613</v>
      </c>
      <c r="D20" s="238"/>
      <c r="E20" s="238"/>
      <c r="F20" s="219"/>
      <c r="G20" s="226"/>
      <c r="H20" s="5"/>
    </row>
    <row r="21" spans="1:8" ht="15.6" x14ac:dyDescent="0.25">
      <c r="A21" s="1"/>
      <c r="B21" s="240" t="s">
        <v>58</v>
      </c>
      <c r="C21" s="231" t="s">
        <v>614</v>
      </c>
      <c r="D21" s="208" t="s">
        <v>105</v>
      </c>
      <c r="E21" s="238">
        <v>322</v>
      </c>
      <c r="F21" s="178"/>
      <c r="G21" s="211">
        <f t="shared" ref="G21:G28" si="1">F21*E21</f>
        <v>0</v>
      </c>
      <c r="H21" s="5"/>
    </row>
    <row r="22" spans="1:8" ht="15.6" x14ac:dyDescent="0.25">
      <c r="A22" s="1"/>
      <c r="B22" s="240" t="s">
        <v>60</v>
      </c>
      <c r="C22" s="231" t="s">
        <v>615</v>
      </c>
      <c r="D22" s="208" t="s">
        <v>105</v>
      </c>
      <c r="E22" s="238">
        <v>63</v>
      </c>
      <c r="F22" s="178"/>
      <c r="G22" s="211">
        <f t="shared" si="1"/>
        <v>0</v>
      </c>
      <c r="H22" s="5"/>
    </row>
    <row r="23" spans="1:8" ht="15.6" x14ac:dyDescent="0.25">
      <c r="A23" s="1"/>
      <c r="B23" s="240" t="s">
        <v>83</v>
      </c>
      <c r="C23" s="231" t="s">
        <v>608</v>
      </c>
      <c r="D23" s="208" t="s">
        <v>105</v>
      </c>
      <c r="E23" s="238">
        <v>306</v>
      </c>
      <c r="F23" s="178"/>
      <c r="G23" s="211">
        <f t="shared" si="1"/>
        <v>0</v>
      </c>
      <c r="H23" s="43"/>
    </row>
    <row r="24" spans="1:8" ht="15.6" x14ac:dyDescent="0.25">
      <c r="A24" s="1"/>
      <c r="B24" s="240" t="s">
        <v>62</v>
      </c>
      <c r="C24" s="231" t="s">
        <v>616</v>
      </c>
      <c r="D24" s="208" t="s">
        <v>105</v>
      </c>
      <c r="E24" s="238">
        <v>119</v>
      </c>
      <c r="F24" s="178"/>
      <c r="G24" s="211">
        <f t="shared" si="1"/>
        <v>0</v>
      </c>
      <c r="H24" s="43"/>
    </row>
    <row r="25" spans="1:8" ht="15.6" x14ac:dyDescent="0.25">
      <c r="A25" s="1"/>
      <c r="B25" s="240" t="s">
        <v>63</v>
      </c>
      <c r="C25" s="231" t="s">
        <v>617</v>
      </c>
      <c r="D25" s="208" t="s">
        <v>105</v>
      </c>
      <c r="E25" s="238">
        <v>216</v>
      </c>
      <c r="F25" s="178"/>
      <c r="G25" s="211">
        <f t="shared" si="1"/>
        <v>0</v>
      </c>
      <c r="H25" s="44"/>
    </row>
    <row r="26" spans="1:8" ht="15.6" x14ac:dyDescent="0.25">
      <c r="A26" s="1"/>
      <c r="B26" s="240" t="s">
        <v>64</v>
      </c>
      <c r="C26" s="231" t="s">
        <v>611</v>
      </c>
      <c r="D26" s="208" t="s">
        <v>105</v>
      </c>
      <c r="E26" s="238">
        <v>176</v>
      </c>
      <c r="F26" s="178"/>
      <c r="G26" s="211">
        <f t="shared" si="1"/>
        <v>0</v>
      </c>
      <c r="H26" s="19"/>
    </row>
    <row r="27" spans="1:8" ht="15.6" x14ac:dyDescent="0.25">
      <c r="A27" s="1"/>
      <c r="B27" s="240" t="s">
        <v>278</v>
      </c>
      <c r="C27" s="231" t="s">
        <v>618</v>
      </c>
      <c r="D27" s="208" t="s">
        <v>105</v>
      </c>
      <c r="E27" s="238">
        <v>36</v>
      </c>
      <c r="F27" s="178"/>
      <c r="G27" s="211">
        <f t="shared" si="1"/>
        <v>0</v>
      </c>
      <c r="H27" s="43"/>
    </row>
    <row r="28" spans="1:8" ht="15.6" x14ac:dyDescent="0.25">
      <c r="A28" s="1"/>
      <c r="B28" s="240" t="s">
        <v>78</v>
      </c>
      <c r="C28" s="231" t="s">
        <v>619</v>
      </c>
      <c r="D28" s="208" t="s">
        <v>105</v>
      </c>
      <c r="E28" s="238">
        <v>10</v>
      </c>
      <c r="F28" s="178"/>
      <c r="G28" s="211">
        <f t="shared" si="1"/>
        <v>0</v>
      </c>
      <c r="H28" s="43"/>
    </row>
    <row r="29" spans="1:8" x14ac:dyDescent="0.25">
      <c r="A29" s="1"/>
      <c r="B29" s="240"/>
      <c r="C29" s="248"/>
      <c r="D29" s="238"/>
      <c r="E29" s="22"/>
      <c r="F29" s="219"/>
      <c r="G29" s="226"/>
      <c r="H29" s="43"/>
    </row>
    <row r="30" spans="1:8" x14ac:dyDescent="0.25">
      <c r="A30" s="1"/>
      <c r="B30" s="240" t="s">
        <v>622</v>
      </c>
      <c r="C30" s="231" t="s">
        <v>620</v>
      </c>
      <c r="D30" s="39"/>
      <c r="E30" s="22"/>
      <c r="F30" s="42"/>
      <c r="G30" s="211"/>
      <c r="H30" s="43"/>
    </row>
    <row r="31" spans="1:8" ht="15.6" x14ac:dyDescent="0.25">
      <c r="A31" s="1"/>
      <c r="B31" s="247" t="s">
        <v>58</v>
      </c>
      <c r="C31" s="231" t="s">
        <v>621</v>
      </c>
      <c r="D31" s="208" t="s">
        <v>105</v>
      </c>
      <c r="E31" s="238">
        <v>12</v>
      </c>
      <c r="F31" s="178"/>
      <c r="G31" s="211">
        <f t="shared" ref="G31:G32" si="2">F31*E31</f>
        <v>0</v>
      </c>
      <c r="H31" s="43"/>
    </row>
    <row r="32" spans="1:8" ht="15.6" x14ac:dyDescent="0.25">
      <c r="A32" s="1"/>
      <c r="B32" s="247" t="s">
        <v>60</v>
      </c>
      <c r="C32" s="231" t="s">
        <v>611</v>
      </c>
      <c r="D32" s="208" t="s">
        <v>105</v>
      </c>
      <c r="E32" s="238">
        <v>59</v>
      </c>
      <c r="F32" s="178"/>
      <c r="G32" s="211">
        <f t="shared" si="2"/>
        <v>0</v>
      </c>
      <c r="H32" s="43"/>
    </row>
    <row r="33" spans="1:8" x14ac:dyDescent="0.25">
      <c r="A33" s="1"/>
      <c r="B33" s="240"/>
      <c r="C33" s="231"/>
      <c r="D33" s="238"/>
      <c r="E33" s="238"/>
      <c r="F33" s="219"/>
      <c r="G33" s="226"/>
      <c r="H33" s="43"/>
    </row>
    <row r="34" spans="1:8" x14ac:dyDescent="0.25">
      <c r="A34" s="1"/>
      <c r="B34" s="243" t="s">
        <v>623</v>
      </c>
      <c r="C34" s="241" t="s">
        <v>624</v>
      </c>
      <c r="D34" s="238"/>
      <c r="E34" s="238"/>
      <c r="F34" s="219"/>
      <c r="G34" s="226"/>
      <c r="H34" s="43"/>
    </row>
    <row r="35" spans="1:8" x14ac:dyDescent="0.25">
      <c r="A35" s="1"/>
      <c r="B35" s="240" t="s">
        <v>626</v>
      </c>
      <c r="C35" s="231" t="s">
        <v>613</v>
      </c>
      <c r="D35" s="238"/>
      <c r="E35" s="238"/>
      <c r="F35" s="219"/>
      <c r="G35" s="226"/>
      <c r="H35" s="43"/>
    </row>
    <row r="36" spans="1:8" ht="15.6" x14ac:dyDescent="0.25">
      <c r="A36" s="1"/>
      <c r="B36" s="247" t="s">
        <v>58</v>
      </c>
      <c r="C36" s="231" t="s">
        <v>615</v>
      </c>
      <c r="D36" s="208" t="s">
        <v>105</v>
      </c>
      <c r="E36" s="238">
        <v>14</v>
      </c>
      <c r="F36" s="178"/>
      <c r="G36" s="211">
        <f t="shared" ref="G36:G38" si="3">F36*E36</f>
        <v>0</v>
      </c>
      <c r="H36" s="43"/>
    </row>
    <row r="37" spans="1:8" ht="15.6" x14ac:dyDescent="0.25">
      <c r="A37" s="1"/>
      <c r="B37" s="247" t="s">
        <v>60</v>
      </c>
      <c r="C37" s="231" t="s">
        <v>625</v>
      </c>
      <c r="D37" s="208" t="s">
        <v>105</v>
      </c>
      <c r="E37" s="238">
        <v>78</v>
      </c>
      <c r="F37" s="178"/>
      <c r="G37" s="211">
        <f t="shared" si="3"/>
        <v>0</v>
      </c>
      <c r="H37" s="43"/>
    </row>
    <row r="38" spans="1:8" ht="15.6" x14ac:dyDescent="0.25">
      <c r="A38" s="1"/>
      <c r="B38" s="247" t="s">
        <v>83</v>
      </c>
      <c r="C38" s="231" t="s">
        <v>617</v>
      </c>
      <c r="D38" s="208" t="s">
        <v>105</v>
      </c>
      <c r="E38" s="238">
        <v>61</v>
      </c>
      <c r="F38" s="178"/>
      <c r="G38" s="211">
        <f t="shared" si="3"/>
        <v>0</v>
      </c>
      <c r="H38" s="43"/>
    </row>
    <row r="39" spans="1:8" x14ac:dyDescent="0.25">
      <c r="A39" s="1"/>
      <c r="B39" s="243"/>
      <c r="C39" s="241"/>
      <c r="D39" s="238"/>
      <c r="E39" s="22"/>
      <c r="F39" s="219"/>
      <c r="G39" s="226"/>
      <c r="H39" s="43"/>
    </row>
    <row r="40" spans="1:8" x14ac:dyDescent="0.25">
      <c r="A40" s="1"/>
      <c r="B40" s="243" t="s">
        <v>627</v>
      </c>
      <c r="C40" s="241" t="s">
        <v>628</v>
      </c>
      <c r="D40" s="238"/>
      <c r="E40" s="22"/>
      <c r="F40" s="42"/>
      <c r="G40" s="211"/>
      <c r="H40" s="43"/>
    </row>
    <row r="41" spans="1:8" x14ac:dyDescent="0.25">
      <c r="A41" s="1"/>
      <c r="B41" s="240" t="s">
        <v>629</v>
      </c>
      <c r="C41" s="231" t="s">
        <v>460</v>
      </c>
      <c r="D41" s="39"/>
      <c r="E41" s="22"/>
      <c r="F41" s="178"/>
      <c r="G41" s="211"/>
      <c r="H41" s="43"/>
    </row>
    <row r="42" spans="1:8" ht="15.6" x14ac:dyDescent="0.25">
      <c r="A42" s="1"/>
      <c r="B42" s="247" t="s">
        <v>58</v>
      </c>
      <c r="C42" s="231" t="s">
        <v>608</v>
      </c>
      <c r="D42" s="208" t="s">
        <v>105</v>
      </c>
      <c r="E42" s="238">
        <v>22</v>
      </c>
      <c r="F42" s="178"/>
      <c r="G42" s="211">
        <f>F42*E42</f>
        <v>0</v>
      </c>
      <c r="H42" s="43"/>
    </row>
    <row r="43" spans="1:8" x14ac:dyDescent="0.25">
      <c r="A43" s="1"/>
      <c r="B43" s="243"/>
      <c r="C43" s="241"/>
      <c r="D43" s="39"/>
      <c r="E43" s="22"/>
      <c r="F43" s="178"/>
      <c r="G43" s="211"/>
      <c r="H43" s="43"/>
    </row>
    <row r="44" spans="1:8" ht="39.6" x14ac:dyDescent="0.25">
      <c r="A44" s="1"/>
      <c r="B44" s="240" t="s">
        <v>630</v>
      </c>
      <c r="C44" s="241" t="s">
        <v>631</v>
      </c>
      <c r="D44" s="208" t="s">
        <v>105</v>
      </c>
      <c r="E44" s="22">
        <v>77</v>
      </c>
      <c r="F44" s="178"/>
      <c r="G44" s="211">
        <f>F44*E44</f>
        <v>0</v>
      </c>
      <c r="H44" s="43"/>
    </row>
    <row r="45" spans="1:8" x14ac:dyDescent="0.25">
      <c r="A45" s="1"/>
      <c r="B45" s="240"/>
      <c r="C45" s="231"/>
      <c r="D45" s="238"/>
      <c r="E45" s="22"/>
      <c r="F45" s="178"/>
      <c r="G45" s="211"/>
      <c r="H45" s="43"/>
    </row>
    <row r="46" spans="1:8" ht="66" x14ac:dyDescent="0.25">
      <c r="A46" s="1"/>
      <c r="B46" s="240" t="s">
        <v>632</v>
      </c>
      <c r="C46" s="242" t="s">
        <v>633</v>
      </c>
      <c r="D46" s="238" t="s">
        <v>428</v>
      </c>
      <c r="E46" s="22">
        <v>1</v>
      </c>
      <c r="F46" s="178"/>
      <c r="G46" s="211">
        <f>F46*E46</f>
        <v>0</v>
      </c>
      <c r="H46" s="43"/>
    </row>
    <row r="47" spans="1:8" x14ac:dyDescent="0.25">
      <c r="A47" s="1"/>
      <c r="B47" s="243"/>
      <c r="C47" s="241"/>
      <c r="D47" s="39"/>
      <c r="E47" s="22"/>
      <c r="F47" s="178"/>
      <c r="G47" s="211"/>
      <c r="H47" s="43"/>
    </row>
    <row r="48" spans="1:8" x14ac:dyDescent="0.25">
      <c r="A48" s="1"/>
      <c r="B48" s="240"/>
      <c r="C48" s="231"/>
      <c r="D48" s="39"/>
      <c r="E48" s="22"/>
      <c r="F48" s="178"/>
      <c r="G48" s="211"/>
      <c r="H48" s="43"/>
    </row>
    <row r="49" spans="1:8" x14ac:dyDescent="0.25">
      <c r="A49" s="1"/>
      <c r="B49" s="247"/>
      <c r="C49" s="245"/>
      <c r="D49" s="39"/>
      <c r="E49" s="22"/>
      <c r="F49" s="178"/>
      <c r="G49" s="211"/>
      <c r="H49" s="43"/>
    </row>
    <row r="50" spans="1:8" x14ac:dyDescent="0.25">
      <c r="A50" s="1"/>
      <c r="B50" s="249"/>
      <c r="C50" s="250"/>
      <c r="D50" s="39"/>
      <c r="E50" s="22"/>
      <c r="F50" s="178"/>
      <c r="G50" s="211"/>
      <c r="H50" s="43"/>
    </row>
    <row r="51" spans="1:8" x14ac:dyDescent="0.25">
      <c r="A51" s="1"/>
      <c r="B51" s="243"/>
      <c r="C51" s="241"/>
      <c r="D51" s="39"/>
      <c r="E51" s="22"/>
      <c r="F51" s="178"/>
      <c r="G51" s="211"/>
      <c r="H51" s="43"/>
    </row>
    <row r="52" spans="1:8" x14ac:dyDescent="0.25">
      <c r="A52" s="1"/>
      <c r="B52" s="249"/>
      <c r="C52" s="250"/>
      <c r="D52" s="39"/>
      <c r="E52" s="22"/>
      <c r="F52" s="178"/>
      <c r="G52" s="211"/>
      <c r="H52" s="43"/>
    </row>
    <row r="53" spans="1:8" x14ac:dyDescent="0.25">
      <c r="A53" s="1"/>
      <c r="B53" s="249"/>
      <c r="C53" s="250"/>
      <c r="D53" s="39"/>
      <c r="E53" s="22"/>
      <c r="F53" s="178"/>
      <c r="G53" s="211"/>
      <c r="H53" s="43"/>
    </row>
    <row r="54" spans="1:8" x14ac:dyDescent="0.25">
      <c r="A54" s="1"/>
      <c r="B54" s="249"/>
      <c r="C54" s="250"/>
      <c r="D54" s="39"/>
      <c r="E54" s="22"/>
      <c r="F54" s="178"/>
      <c r="G54" s="211"/>
      <c r="H54" s="43"/>
    </row>
    <row r="55" spans="1:8" x14ac:dyDescent="0.25">
      <c r="A55" s="1"/>
      <c r="B55" s="249"/>
      <c r="C55" s="250"/>
      <c r="D55" s="39"/>
      <c r="E55" s="22"/>
      <c r="F55" s="178"/>
      <c r="G55" s="211"/>
      <c r="H55" s="43"/>
    </row>
    <row r="56" spans="1:8" x14ac:dyDescent="0.25">
      <c r="A56" s="1"/>
      <c r="B56" s="249"/>
      <c r="C56" s="250"/>
      <c r="D56" s="39"/>
      <c r="E56" s="22"/>
      <c r="F56" s="178"/>
      <c r="G56" s="211"/>
      <c r="H56" s="43"/>
    </row>
    <row r="57" spans="1:8" x14ac:dyDescent="0.25">
      <c r="A57" s="1"/>
      <c r="B57" s="91"/>
      <c r="C57" s="3"/>
      <c r="D57" s="39"/>
      <c r="E57" s="22"/>
      <c r="F57" s="42"/>
      <c r="G57" s="211" t="str">
        <f>IF(D57="","",E57*F57)</f>
        <v/>
      </c>
      <c r="H57" s="43"/>
    </row>
    <row r="58" spans="1:8" x14ac:dyDescent="0.25">
      <c r="A58" s="30"/>
      <c r="B58" s="87" t="str">
        <f>$B$10</f>
        <v>C13.2</v>
      </c>
      <c r="C58" s="32" t="s">
        <v>339</v>
      </c>
      <c r="D58" s="33"/>
      <c r="E58" s="34"/>
      <c r="F58" s="33"/>
      <c r="G58" s="35">
        <f>SUM(G9:G57)</f>
        <v>0</v>
      </c>
      <c r="H58" s="36"/>
    </row>
  </sheetData>
  <mergeCells count="4">
    <mergeCell ref="E1:G1"/>
    <mergeCell ref="B4:F4"/>
    <mergeCell ref="G4:G7"/>
    <mergeCell ref="B5:F7"/>
  </mergeCells>
  <pageMargins left="0.7" right="0.7" top="0.75" bottom="0.75" header="0.3" footer="0.3"/>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F7312-FCAC-4728-9B03-38E7A887A832}">
  <dimension ref="A1:H58"/>
  <sheetViews>
    <sheetView view="pageBreakPreview" zoomScale="60" zoomScaleNormal="100" workbookViewId="0">
      <selection activeCell="J30" sqref="J30"/>
    </sheetView>
  </sheetViews>
  <sheetFormatPr defaultRowHeight="13.2" x14ac:dyDescent="0.25"/>
  <cols>
    <col min="1" max="1" width="0.88671875" customWidth="1"/>
    <col min="2" max="2" width="11.6640625" customWidth="1"/>
    <col min="3" max="3" width="45.6640625" customWidth="1"/>
    <col min="4" max="4" width="13.6640625" customWidth="1"/>
    <col min="5" max="7" width="15.6640625" customWidth="1"/>
    <col min="8" max="8" width="0.88671875" customWidth="1"/>
  </cols>
  <sheetData>
    <row r="1" spans="1:8" x14ac:dyDescent="0.25">
      <c r="A1" s="1"/>
      <c r="B1" s="2" t="str">
        <f>Client1</f>
        <v>Province of KwaZulu-Natal</v>
      </c>
      <c r="C1" s="3"/>
      <c r="D1" s="4"/>
      <c r="E1" s="323" t="str">
        <f>"Contract No. "&amp;ContractNo</f>
        <v>Contract No. ZNB01871/00000/00/PMC/INF/23/T</v>
      </c>
      <c r="F1" s="323"/>
      <c r="G1" s="323"/>
      <c r="H1" s="5"/>
    </row>
    <row r="2" spans="1:8" x14ac:dyDescent="0.25">
      <c r="A2" s="1"/>
      <c r="B2" s="77" t="str">
        <f>Client2</f>
        <v>Department of Transport</v>
      </c>
      <c r="C2" s="3"/>
      <c r="D2" s="4"/>
      <c r="E2" s="4"/>
      <c r="F2" s="1"/>
      <c r="G2" s="5"/>
      <c r="H2" s="5"/>
    </row>
    <row r="3" spans="1:8" x14ac:dyDescent="0.25">
      <c r="A3" s="1"/>
      <c r="B3" s="69"/>
      <c r="C3" s="69"/>
      <c r="D3" s="70"/>
      <c r="E3" s="70"/>
      <c r="F3" s="71"/>
      <c r="G3" s="78"/>
      <c r="H3" s="5"/>
    </row>
    <row r="4" spans="1:8" x14ac:dyDescent="0.25">
      <c r="A4" s="1"/>
      <c r="B4" s="318" t="s">
        <v>491</v>
      </c>
      <c r="C4" s="319"/>
      <c r="D4" s="319"/>
      <c r="E4" s="319"/>
      <c r="F4" s="319"/>
      <c r="G4" s="315" t="str">
        <f>"CHAPTER "&amp;B10</f>
        <v>CHAPTER C13.3</v>
      </c>
      <c r="H4" s="6"/>
    </row>
    <row r="5" spans="1:8" x14ac:dyDescent="0.25">
      <c r="A5" s="1"/>
      <c r="B5" s="311" t="str">
        <f>ContractDescription</f>
        <v>THE UPGRADE OF MSUNDUZI RIVER BRIDGE (GRIMTHORPE AVE TO BISHOPSTOWE) DISTRICT ROAD D669 KM 2.54</v>
      </c>
      <c r="C5" s="312"/>
      <c r="D5" s="312"/>
      <c r="E5" s="312"/>
      <c r="F5" s="312"/>
      <c r="G5" s="316"/>
      <c r="H5" s="9"/>
    </row>
    <row r="6" spans="1:8" x14ac:dyDescent="0.25">
      <c r="A6" s="1"/>
      <c r="B6" s="311"/>
      <c r="C6" s="312"/>
      <c r="D6" s="312"/>
      <c r="E6" s="312"/>
      <c r="F6" s="312"/>
      <c r="G6" s="316"/>
      <c r="H6" s="9"/>
    </row>
    <row r="7" spans="1:8" x14ac:dyDescent="0.25">
      <c r="A7" s="1"/>
      <c r="B7" s="313"/>
      <c r="C7" s="314"/>
      <c r="D7" s="314"/>
      <c r="E7" s="314"/>
      <c r="F7" s="314"/>
      <c r="G7" s="317"/>
      <c r="H7" s="9"/>
    </row>
    <row r="8" spans="1:8" x14ac:dyDescent="0.25">
      <c r="A8" s="10"/>
      <c r="B8" s="11" t="s">
        <v>0</v>
      </c>
      <c r="C8" s="12" t="s">
        <v>1</v>
      </c>
      <c r="D8" s="12" t="s">
        <v>2</v>
      </c>
      <c r="E8" s="12" t="s">
        <v>3</v>
      </c>
      <c r="F8" s="12" t="s">
        <v>4</v>
      </c>
      <c r="G8" s="12" t="s">
        <v>5</v>
      </c>
      <c r="H8" s="13"/>
    </row>
    <row r="9" spans="1:8" x14ac:dyDescent="0.25">
      <c r="A9" s="1"/>
      <c r="B9" s="74"/>
      <c r="C9" s="73"/>
      <c r="D9" s="16"/>
      <c r="E9" s="16"/>
      <c r="F9" s="17"/>
      <c r="G9" s="18" t="str">
        <f>IF(D9="","",E9*F9)</f>
        <v/>
      </c>
      <c r="H9" s="19"/>
    </row>
    <row r="10" spans="1:8" x14ac:dyDescent="0.25">
      <c r="A10" s="1"/>
      <c r="B10" s="199" t="s">
        <v>634</v>
      </c>
      <c r="C10" s="235" t="s">
        <v>635</v>
      </c>
      <c r="D10" s="16"/>
      <c r="E10" s="16"/>
      <c r="F10" s="17"/>
      <c r="G10" s="18" t="str">
        <f>IF(D10="","",E10*F10)</f>
        <v/>
      </c>
      <c r="H10" s="19"/>
    </row>
    <row r="11" spans="1:8" x14ac:dyDescent="0.25">
      <c r="A11" s="1"/>
      <c r="B11" s="88"/>
      <c r="C11" s="3"/>
      <c r="D11" s="22"/>
      <c r="E11" s="22"/>
      <c r="F11" s="42"/>
      <c r="G11" s="18" t="str">
        <f>IF(D11="","",E11*F11)</f>
        <v/>
      </c>
      <c r="H11" s="43"/>
    </row>
    <row r="12" spans="1:8" x14ac:dyDescent="0.25">
      <c r="A12" s="1"/>
      <c r="B12" s="243" t="s">
        <v>636</v>
      </c>
      <c r="C12" s="251" t="s">
        <v>467</v>
      </c>
      <c r="D12" s="202"/>
      <c r="E12" s="202"/>
      <c r="F12" s="202"/>
      <c r="G12" s="203"/>
      <c r="H12" s="43"/>
    </row>
    <row r="13" spans="1:8" x14ac:dyDescent="0.25">
      <c r="A13" s="1"/>
      <c r="B13" s="240"/>
      <c r="C13" s="231"/>
      <c r="D13" s="208"/>
      <c r="E13" s="208"/>
      <c r="F13" s="219"/>
      <c r="G13" s="226"/>
      <c r="H13" s="43"/>
    </row>
    <row r="14" spans="1:8" x14ac:dyDescent="0.25">
      <c r="A14" s="1"/>
      <c r="B14" s="240" t="s">
        <v>468</v>
      </c>
      <c r="C14" s="245" t="s">
        <v>637</v>
      </c>
      <c r="D14" s="208"/>
      <c r="E14" s="238"/>
      <c r="F14" s="178"/>
      <c r="G14" s="211"/>
      <c r="H14" s="43"/>
    </row>
    <row r="15" spans="1:8" x14ac:dyDescent="0.25">
      <c r="A15" s="1"/>
      <c r="B15" s="247" t="s">
        <v>58</v>
      </c>
      <c r="C15" s="245" t="s">
        <v>470</v>
      </c>
      <c r="D15" s="208" t="s">
        <v>7</v>
      </c>
      <c r="E15" s="238">
        <v>2</v>
      </c>
      <c r="F15" s="219"/>
      <c r="G15" s="226">
        <f t="shared" ref="G15:G35" si="0">E15*F15</f>
        <v>0</v>
      </c>
      <c r="H15" s="43"/>
    </row>
    <row r="16" spans="1:8" x14ac:dyDescent="0.25">
      <c r="A16" s="1"/>
      <c r="B16" s="247" t="s">
        <v>60</v>
      </c>
      <c r="C16" s="245" t="s">
        <v>638</v>
      </c>
      <c r="D16" s="208" t="s">
        <v>7</v>
      </c>
      <c r="E16" s="238">
        <v>18</v>
      </c>
      <c r="F16" s="219"/>
      <c r="G16" s="226">
        <f t="shared" si="0"/>
        <v>0</v>
      </c>
      <c r="H16" s="43"/>
    </row>
    <row r="17" spans="1:8" x14ac:dyDescent="0.25">
      <c r="A17" s="1"/>
      <c r="B17" s="240"/>
      <c r="C17" s="231"/>
      <c r="D17" s="208"/>
      <c r="E17" s="238"/>
      <c r="F17" s="219"/>
      <c r="G17" s="226"/>
      <c r="H17" s="44"/>
    </row>
    <row r="18" spans="1:8" x14ac:dyDescent="0.25">
      <c r="A18" s="1"/>
      <c r="B18" s="240" t="s">
        <v>640</v>
      </c>
      <c r="C18" s="245" t="s">
        <v>639</v>
      </c>
      <c r="D18" s="208"/>
      <c r="E18" s="238"/>
      <c r="F18" s="219"/>
      <c r="G18" s="226"/>
      <c r="H18" s="43"/>
    </row>
    <row r="19" spans="1:8" x14ac:dyDescent="0.25">
      <c r="A19" s="1"/>
      <c r="B19" s="247" t="s">
        <v>58</v>
      </c>
      <c r="C19" s="245" t="s">
        <v>470</v>
      </c>
      <c r="D19" s="238" t="s">
        <v>7</v>
      </c>
      <c r="E19" s="238">
        <v>1</v>
      </c>
      <c r="F19" s="219"/>
      <c r="G19" s="226">
        <f t="shared" ref="G19:G20" si="1">E19*F19</f>
        <v>0</v>
      </c>
      <c r="H19" s="5"/>
    </row>
    <row r="20" spans="1:8" x14ac:dyDescent="0.25">
      <c r="A20" s="1"/>
      <c r="B20" s="247" t="s">
        <v>60</v>
      </c>
      <c r="C20" s="245" t="s">
        <v>638</v>
      </c>
      <c r="D20" s="238" t="s">
        <v>7</v>
      </c>
      <c r="E20" s="238">
        <v>46</v>
      </c>
      <c r="F20" s="219"/>
      <c r="G20" s="226">
        <f t="shared" si="1"/>
        <v>0</v>
      </c>
      <c r="H20" s="5"/>
    </row>
    <row r="21" spans="1:8" x14ac:dyDescent="0.25">
      <c r="A21" s="1"/>
      <c r="B21" s="240"/>
      <c r="C21" s="231"/>
      <c r="D21" s="208"/>
      <c r="E21" s="238"/>
      <c r="F21" s="219"/>
      <c r="G21" s="226"/>
      <c r="H21" s="5"/>
    </row>
    <row r="22" spans="1:8" x14ac:dyDescent="0.25">
      <c r="A22" s="1"/>
      <c r="B22" s="240" t="s">
        <v>642</v>
      </c>
      <c r="C22" s="245" t="s">
        <v>641</v>
      </c>
      <c r="D22" s="208"/>
      <c r="E22" s="238"/>
      <c r="F22" s="219"/>
      <c r="G22" s="226"/>
      <c r="H22" s="5"/>
    </row>
    <row r="23" spans="1:8" x14ac:dyDescent="0.25">
      <c r="A23" s="1"/>
      <c r="B23" s="247" t="s">
        <v>58</v>
      </c>
      <c r="C23" s="245" t="s">
        <v>470</v>
      </c>
      <c r="D23" s="208" t="s">
        <v>7</v>
      </c>
      <c r="E23" s="238">
        <v>1</v>
      </c>
      <c r="F23" s="219"/>
      <c r="G23" s="226">
        <f t="shared" ref="G23:G24" si="2">E23*F23</f>
        <v>0</v>
      </c>
      <c r="H23" s="43"/>
    </row>
    <row r="24" spans="1:8" x14ac:dyDescent="0.25">
      <c r="A24" s="1"/>
      <c r="B24" s="247" t="s">
        <v>60</v>
      </c>
      <c r="C24" s="245" t="s">
        <v>638</v>
      </c>
      <c r="D24" s="208" t="s">
        <v>7</v>
      </c>
      <c r="E24" s="238">
        <v>24</v>
      </c>
      <c r="F24" s="219"/>
      <c r="G24" s="226">
        <f t="shared" si="2"/>
        <v>0</v>
      </c>
      <c r="H24" s="43"/>
    </row>
    <row r="25" spans="1:8" x14ac:dyDescent="0.25">
      <c r="A25" s="1"/>
      <c r="B25" s="240"/>
      <c r="C25" s="231"/>
      <c r="D25" s="208"/>
      <c r="E25" s="238"/>
      <c r="F25" s="219"/>
      <c r="G25" s="226"/>
      <c r="H25" s="44"/>
    </row>
    <row r="26" spans="1:8" x14ac:dyDescent="0.25">
      <c r="A26" s="1"/>
      <c r="B26" s="240" t="s">
        <v>645</v>
      </c>
      <c r="C26" s="245" t="s">
        <v>643</v>
      </c>
      <c r="D26" s="208"/>
      <c r="E26" s="238"/>
      <c r="F26" s="219"/>
      <c r="G26" s="226"/>
      <c r="H26" s="19"/>
    </row>
    <row r="27" spans="1:8" x14ac:dyDescent="0.25">
      <c r="A27" s="1"/>
      <c r="B27" s="247" t="s">
        <v>58</v>
      </c>
      <c r="C27" s="245" t="s">
        <v>470</v>
      </c>
      <c r="D27" s="208" t="s">
        <v>7</v>
      </c>
      <c r="E27" s="238">
        <v>1</v>
      </c>
      <c r="F27" s="219"/>
      <c r="G27" s="226">
        <f t="shared" ref="G27:G29" si="3">E27*F27</f>
        <v>0</v>
      </c>
      <c r="H27" s="43"/>
    </row>
    <row r="28" spans="1:8" x14ac:dyDescent="0.25">
      <c r="A28" s="1"/>
      <c r="B28" s="247" t="s">
        <v>60</v>
      </c>
      <c r="C28" s="245" t="s">
        <v>638</v>
      </c>
      <c r="D28" s="208" t="s">
        <v>7</v>
      </c>
      <c r="E28" s="238">
        <v>25</v>
      </c>
      <c r="F28" s="219"/>
      <c r="G28" s="226">
        <f t="shared" si="3"/>
        <v>0</v>
      </c>
      <c r="H28" s="43"/>
    </row>
    <row r="29" spans="1:8" ht="26.4" x14ac:dyDescent="0.25">
      <c r="A29" s="1"/>
      <c r="B29" s="247" t="s">
        <v>63</v>
      </c>
      <c r="C29" s="245" t="s">
        <v>644</v>
      </c>
      <c r="D29" s="238" t="s">
        <v>7</v>
      </c>
      <c r="E29" s="238">
        <v>1.5</v>
      </c>
      <c r="F29" s="219"/>
      <c r="G29" s="226">
        <f t="shared" si="3"/>
        <v>0</v>
      </c>
      <c r="H29" s="43"/>
    </row>
    <row r="30" spans="1:8" x14ac:dyDescent="0.25">
      <c r="A30" s="1"/>
      <c r="B30" s="240"/>
      <c r="C30" s="231"/>
      <c r="D30" s="39"/>
      <c r="E30" s="238"/>
      <c r="F30" s="219"/>
      <c r="G30" s="226"/>
      <c r="H30" s="43"/>
    </row>
    <row r="31" spans="1:8" x14ac:dyDescent="0.25">
      <c r="A31" s="1"/>
      <c r="B31" s="240" t="s">
        <v>647</v>
      </c>
      <c r="C31" s="231" t="s">
        <v>646</v>
      </c>
      <c r="D31" s="208"/>
      <c r="E31" s="238"/>
      <c r="F31" s="219"/>
      <c r="G31" s="226"/>
      <c r="H31" s="43"/>
    </row>
    <row r="32" spans="1:8" x14ac:dyDescent="0.25">
      <c r="A32" s="1"/>
      <c r="B32" s="247" t="s">
        <v>58</v>
      </c>
      <c r="C32" s="245" t="s">
        <v>470</v>
      </c>
      <c r="D32" s="208" t="s">
        <v>7</v>
      </c>
      <c r="E32" s="238">
        <v>1</v>
      </c>
      <c r="F32" s="219"/>
      <c r="G32" s="226">
        <f t="shared" ref="G32:G33" si="4">E32*F32</f>
        <v>0</v>
      </c>
      <c r="H32" s="43"/>
    </row>
    <row r="33" spans="1:8" x14ac:dyDescent="0.25">
      <c r="A33" s="1"/>
      <c r="B33" s="247" t="s">
        <v>60</v>
      </c>
      <c r="C33" s="245" t="s">
        <v>638</v>
      </c>
      <c r="D33" s="238" t="s">
        <v>7</v>
      </c>
      <c r="E33" s="238">
        <v>34</v>
      </c>
      <c r="F33" s="219"/>
      <c r="G33" s="226">
        <f t="shared" si="4"/>
        <v>0</v>
      </c>
      <c r="H33" s="43"/>
    </row>
    <row r="34" spans="1:8" x14ac:dyDescent="0.25">
      <c r="A34" s="1"/>
      <c r="B34" s="243"/>
      <c r="C34" s="241"/>
      <c r="D34" s="238"/>
      <c r="E34" s="238"/>
      <c r="F34" s="219"/>
      <c r="G34" s="226"/>
      <c r="H34" s="43"/>
    </row>
    <row r="35" spans="1:8" ht="26.4" x14ac:dyDescent="0.25">
      <c r="A35" s="1"/>
      <c r="B35" s="243" t="s">
        <v>648</v>
      </c>
      <c r="C35" s="251" t="s">
        <v>649</v>
      </c>
      <c r="D35" s="238" t="s">
        <v>7</v>
      </c>
      <c r="E35" s="238">
        <v>20</v>
      </c>
      <c r="F35" s="219"/>
      <c r="G35" s="226">
        <f t="shared" si="0"/>
        <v>0</v>
      </c>
      <c r="H35" s="43"/>
    </row>
    <row r="36" spans="1:8" x14ac:dyDescent="0.25">
      <c r="A36" s="1"/>
      <c r="B36" s="247"/>
      <c r="C36" s="231"/>
      <c r="D36" s="208"/>
      <c r="E36" s="238"/>
      <c r="F36" s="178"/>
      <c r="G36" s="211"/>
      <c r="H36" s="43"/>
    </row>
    <row r="37" spans="1:8" x14ac:dyDescent="0.25">
      <c r="A37" s="1"/>
      <c r="B37" s="247"/>
      <c r="C37" s="231"/>
      <c r="D37" s="208"/>
      <c r="E37" s="238"/>
      <c r="F37" s="178"/>
      <c r="G37" s="211"/>
      <c r="H37" s="43"/>
    </row>
    <row r="38" spans="1:8" x14ac:dyDescent="0.25">
      <c r="A38" s="1"/>
      <c r="B38" s="247"/>
      <c r="C38" s="231"/>
      <c r="D38" s="208"/>
      <c r="E38" s="238"/>
      <c r="F38" s="178"/>
      <c r="G38" s="211"/>
      <c r="H38" s="43"/>
    </row>
    <row r="39" spans="1:8" x14ac:dyDescent="0.25">
      <c r="A39" s="1"/>
      <c r="B39" s="243"/>
      <c r="C39" s="241"/>
      <c r="D39" s="238"/>
      <c r="E39" s="22"/>
      <c r="F39" s="219"/>
      <c r="G39" s="226"/>
      <c r="H39" s="43"/>
    </row>
    <row r="40" spans="1:8" x14ac:dyDescent="0.25">
      <c r="A40" s="1"/>
      <c r="B40" s="243"/>
      <c r="C40" s="241"/>
      <c r="D40" s="238"/>
      <c r="E40" s="22"/>
      <c r="F40" s="42"/>
      <c r="G40" s="211"/>
      <c r="H40" s="43"/>
    </row>
    <row r="41" spans="1:8" x14ac:dyDescent="0.25">
      <c r="A41" s="1"/>
      <c r="B41" s="240"/>
      <c r="C41" s="231"/>
      <c r="D41" s="39"/>
      <c r="E41" s="22"/>
      <c r="F41" s="178"/>
      <c r="G41" s="211"/>
      <c r="H41" s="43"/>
    </row>
    <row r="42" spans="1:8" x14ac:dyDescent="0.25">
      <c r="A42" s="1"/>
      <c r="B42" s="247"/>
      <c r="C42" s="231"/>
      <c r="D42" s="208"/>
      <c r="E42" s="238"/>
      <c r="F42" s="178"/>
      <c r="G42" s="211"/>
      <c r="H42" s="43"/>
    </row>
    <row r="43" spans="1:8" x14ac:dyDescent="0.25">
      <c r="A43" s="1"/>
      <c r="B43" s="243"/>
      <c r="C43" s="241"/>
      <c r="D43" s="39"/>
      <c r="E43" s="22"/>
      <c r="F43" s="178"/>
      <c r="G43" s="211"/>
      <c r="H43" s="43"/>
    </row>
    <row r="44" spans="1:8" x14ac:dyDescent="0.25">
      <c r="A44" s="1"/>
      <c r="B44" s="240"/>
      <c r="C44" s="241"/>
      <c r="D44" s="208"/>
      <c r="E44" s="22"/>
      <c r="F44" s="178"/>
      <c r="G44" s="211"/>
      <c r="H44" s="43"/>
    </row>
    <row r="45" spans="1:8" x14ac:dyDescent="0.25">
      <c r="A45" s="1"/>
      <c r="B45" s="240"/>
      <c r="C45" s="231"/>
      <c r="D45" s="238"/>
      <c r="E45" s="22"/>
      <c r="F45" s="178"/>
      <c r="G45" s="211"/>
      <c r="H45" s="43"/>
    </row>
    <row r="46" spans="1:8" x14ac:dyDescent="0.25">
      <c r="A46" s="1"/>
      <c r="B46" s="240"/>
      <c r="C46" s="242"/>
      <c r="D46" s="238"/>
      <c r="E46" s="22"/>
      <c r="F46" s="178"/>
      <c r="G46" s="211"/>
      <c r="H46" s="43"/>
    </row>
    <row r="47" spans="1:8" x14ac:dyDescent="0.25">
      <c r="A47" s="1"/>
      <c r="B47" s="243"/>
      <c r="C47" s="241"/>
      <c r="D47" s="39"/>
      <c r="E47" s="22"/>
      <c r="F47" s="178"/>
      <c r="G47" s="211"/>
      <c r="H47" s="43"/>
    </row>
    <row r="48" spans="1:8" x14ac:dyDescent="0.25">
      <c r="A48" s="1"/>
      <c r="B48" s="240"/>
      <c r="C48" s="231"/>
      <c r="D48" s="39"/>
      <c r="E48" s="22"/>
      <c r="F48" s="178"/>
      <c r="G48" s="211"/>
      <c r="H48" s="43"/>
    </row>
    <row r="49" spans="1:8" x14ac:dyDescent="0.25">
      <c r="A49" s="1"/>
      <c r="B49" s="247"/>
      <c r="C49" s="245"/>
      <c r="D49" s="39"/>
      <c r="E49" s="22"/>
      <c r="F49" s="178"/>
      <c r="G49" s="211"/>
      <c r="H49" s="43"/>
    </row>
    <row r="50" spans="1:8" x14ac:dyDescent="0.25">
      <c r="A50" s="1"/>
      <c r="B50" s="249"/>
      <c r="C50" s="250"/>
      <c r="D50" s="39"/>
      <c r="E50" s="22"/>
      <c r="F50" s="178"/>
      <c r="G50" s="211"/>
      <c r="H50" s="43"/>
    </row>
    <row r="51" spans="1:8" x14ac:dyDescent="0.25">
      <c r="A51" s="1"/>
      <c r="B51" s="243"/>
      <c r="C51" s="241"/>
      <c r="D51" s="39"/>
      <c r="E51" s="22"/>
      <c r="F51" s="178"/>
      <c r="G51" s="211"/>
      <c r="H51" s="43"/>
    </row>
    <row r="52" spans="1:8" x14ac:dyDescent="0.25">
      <c r="A52" s="1"/>
      <c r="B52" s="249"/>
      <c r="C52" s="250"/>
      <c r="D52" s="39"/>
      <c r="E52" s="22"/>
      <c r="F52" s="178"/>
      <c r="G52" s="211"/>
      <c r="H52" s="43"/>
    </row>
    <row r="53" spans="1:8" x14ac:dyDescent="0.25">
      <c r="A53" s="1"/>
      <c r="B53" s="249"/>
      <c r="C53" s="250"/>
      <c r="D53" s="39"/>
      <c r="E53" s="22"/>
      <c r="F53" s="178"/>
      <c r="G53" s="211"/>
      <c r="H53" s="43"/>
    </row>
    <row r="54" spans="1:8" x14ac:dyDescent="0.25">
      <c r="A54" s="1"/>
      <c r="B54" s="249"/>
      <c r="C54" s="250"/>
      <c r="D54" s="39"/>
      <c r="E54" s="22"/>
      <c r="F54" s="178"/>
      <c r="G54" s="211"/>
      <c r="H54" s="43"/>
    </row>
    <row r="55" spans="1:8" x14ac:dyDescent="0.25">
      <c r="A55" s="1"/>
      <c r="B55" s="249"/>
      <c r="C55" s="250"/>
      <c r="D55" s="39"/>
      <c r="E55" s="22"/>
      <c r="F55" s="178"/>
      <c r="G55" s="211"/>
      <c r="H55" s="43"/>
    </row>
    <row r="56" spans="1:8" x14ac:dyDescent="0.25">
      <c r="A56" s="1"/>
      <c r="B56" s="249"/>
      <c r="C56" s="250"/>
      <c r="D56" s="39"/>
      <c r="E56" s="22"/>
      <c r="F56" s="178"/>
      <c r="G56" s="211"/>
      <c r="H56" s="43"/>
    </row>
    <row r="57" spans="1:8" x14ac:dyDescent="0.25">
      <c r="A57" s="1"/>
      <c r="B57" s="91"/>
      <c r="C57" s="3"/>
      <c r="D57" s="39"/>
      <c r="E57" s="22"/>
      <c r="F57" s="42"/>
      <c r="G57" s="211" t="str">
        <f>IF(D57="","",E57*F57)</f>
        <v/>
      </c>
      <c r="H57" s="43"/>
    </row>
    <row r="58" spans="1:8" x14ac:dyDescent="0.25">
      <c r="A58" s="30"/>
      <c r="B58" s="87" t="str">
        <f>$B$10</f>
        <v>C13.3</v>
      </c>
      <c r="C58" s="32" t="s">
        <v>339</v>
      </c>
      <c r="D58" s="33"/>
      <c r="E58" s="34"/>
      <c r="F58" s="33"/>
      <c r="G58" s="35">
        <f>SUM(G9:G57)</f>
        <v>0</v>
      </c>
      <c r="H58" s="36"/>
    </row>
  </sheetData>
  <mergeCells count="4">
    <mergeCell ref="E1:G1"/>
    <mergeCell ref="B4:F4"/>
    <mergeCell ref="G4:G7"/>
    <mergeCell ref="B5:F7"/>
  </mergeCells>
  <pageMargins left="0.7" right="0.7" top="0.75" bottom="0.75" header="0.3" footer="0.3"/>
  <pageSetup paperSize="9"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57CFB-7193-4DA4-87AE-5397F94D6C5F}">
  <dimension ref="A1:H56"/>
  <sheetViews>
    <sheetView view="pageBreakPreview" zoomScale="60" zoomScaleNormal="100" workbookViewId="0">
      <selection activeCell="I64" sqref="I64"/>
    </sheetView>
  </sheetViews>
  <sheetFormatPr defaultRowHeight="13.2" x14ac:dyDescent="0.25"/>
  <cols>
    <col min="1" max="1" width="0.88671875" customWidth="1"/>
    <col min="2" max="2" width="11.6640625" customWidth="1"/>
    <col min="3" max="3" width="45.6640625" customWidth="1"/>
    <col min="4" max="4" width="13.6640625" customWidth="1"/>
    <col min="5" max="7" width="15.6640625" customWidth="1"/>
    <col min="8" max="8" width="0.88671875" customWidth="1"/>
  </cols>
  <sheetData>
    <row r="1" spans="1:8" x14ac:dyDescent="0.25">
      <c r="A1" s="1"/>
      <c r="B1" s="2" t="str">
        <f>Client1</f>
        <v>Province of KwaZulu-Natal</v>
      </c>
      <c r="C1" s="3"/>
      <c r="D1" s="4"/>
      <c r="E1" s="323" t="str">
        <f>"Contract No. "&amp;ContractNo</f>
        <v>Contract No. ZNB01871/00000/00/PMC/INF/23/T</v>
      </c>
      <c r="F1" s="323"/>
      <c r="G1" s="323"/>
      <c r="H1" s="5"/>
    </row>
    <row r="2" spans="1:8" x14ac:dyDescent="0.25">
      <c r="A2" s="1"/>
      <c r="B2" s="77" t="str">
        <f>Client2</f>
        <v>Department of Transport</v>
      </c>
      <c r="C2" s="3"/>
      <c r="D2" s="4"/>
      <c r="E2" s="4"/>
      <c r="F2" s="1"/>
      <c r="G2" s="5"/>
      <c r="H2" s="5"/>
    </row>
    <row r="3" spans="1:8" x14ac:dyDescent="0.25">
      <c r="A3" s="1"/>
      <c r="B3" s="69"/>
      <c r="C3" s="69"/>
      <c r="D3" s="70"/>
      <c r="E3" s="70"/>
      <c r="F3" s="71"/>
      <c r="G3" s="78"/>
      <c r="H3" s="5"/>
    </row>
    <row r="4" spans="1:8" x14ac:dyDescent="0.25">
      <c r="A4" s="1"/>
      <c r="B4" s="318" t="s">
        <v>491</v>
      </c>
      <c r="C4" s="319"/>
      <c r="D4" s="319"/>
      <c r="E4" s="319"/>
      <c r="F4" s="319"/>
      <c r="G4" s="315" t="str">
        <f>"CHAPTER "&amp;B10</f>
        <v>CHAPTER C13.4</v>
      </c>
      <c r="H4" s="6"/>
    </row>
    <row r="5" spans="1:8" x14ac:dyDescent="0.25">
      <c r="A5" s="1"/>
      <c r="B5" s="311" t="str">
        <f>ContractDescription</f>
        <v>THE UPGRADE OF MSUNDUZI RIVER BRIDGE (GRIMTHORPE AVE TO BISHOPSTOWE) DISTRICT ROAD D669 KM 2.54</v>
      </c>
      <c r="C5" s="312"/>
      <c r="D5" s="312"/>
      <c r="E5" s="312"/>
      <c r="F5" s="312"/>
      <c r="G5" s="316"/>
      <c r="H5" s="9"/>
    </row>
    <row r="6" spans="1:8" x14ac:dyDescent="0.25">
      <c r="A6" s="1"/>
      <c r="B6" s="311"/>
      <c r="C6" s="312"/>
      <c r="D6" s="312"/>
      <c r="E6" s="312"/>
      <c r="F6" s="312"/>
      <c r="G6" s="316"/>
      <c r="H6" s="9"/>
    </row>
    <row r="7" spans="1:8" x14ac:dyDescent="0.25">
      <c r="A7" s="1"/>
      <c r="B7" s="313"/>
      <c r="C7" s="314"/>
      <c r="D7" s="314"/>
      <c r="E7" s="314"/>
      <c r="F7" s="314"/>
      <c r="G7" s="317"/>
      <c r="H7" s="9"/>
    </row>
    <row r="8" spans="1:8" x14ac:dyDescent="0.25">
      <c r="A8" s="10"/>
      <c r="B8" s="11" t="s">
        <v>0</v>
      </c>
      <c r="C8" s="12" t="s">
        <v>1</v>
      </c>
      <c r="D8" s="12" t="s">
        <v>2</v>
      </c>
      <c r="E8" s="12" t="s">
        <v>3</v>
      </c>
      <c r="F8" s="12" t="s">
        <v>4</v>
      </c>
      <c r="G8" s="12" t="s">
        <v>5</v>
      </c>
      <c r="H8" s="13"/>
    </row>
    <row r="9" spans="1:8" x14ac:dyDescent="0.25">
      <c r="A9" s="1"/>
      <c r="B9" s="74"/>
      <c r="C9" s="73"/>
      <c r="D9" s="16"/>
      <c r="E9" s="16"/>
      <c r="F9" s="17"/>
      <c r="G9" s="18" t="str">
        <f>IF(D9="","",E9*F9)</f>
        <v/>
      </c>
      <c r="H9" s="19"/>
    </row>
    <row r="10" spans="1:8" x14ac:dyDescent="0.25">
      <c r="A10" s="1"/>
      <c r="B10" s="199" t="s">
        <v>650</v>
      </c>
      <c r="C10" s="235" t="s">
        <v>651</v>
      </c>
      <c r="D10" s="16"/>
      <c r="E10" s="16"/>
      <c r="F10" s="17"/>
      <c r="G10" s="18" t="str">
        <f>IF(D10="","",E10*F10)</f>
        <v/>
      </c>
      <c r="H10" s="19"/>
    </row>
    <row r="11" spans="1:8" x14ac:dyDescent="0.25">
      <c r="A11" s="1"/>
      <c r="B11" s="88"/>
      <c r="C11" s="3"/>
      <c r="D11" s="22"/>
      <c r="E11" s="22"/>
      <c r="F11" s="42"/>
      <c r="G11" s="18" t="str">
        <f>IF(D11="","",E11*F11)</f>
        <v/>
      </c>
      <c r="H11" s="43"/>
    </row>
    <row r="12" spans="1:8" x14ac:dyDescent="0.25">
      <c r="A12" s="1"/>
      <c r="B12" s="243" t="s">
        <v>652</v>
      </c>
      <c r="C12" s="242" t="s">
        <v>653</v>
      </c>
      <c r="D12" s="202"/>
      <c r="E12" s="202"/>
      <c r="F12" s="202"/>
      <c r="G12" s="203"/>
      <c r="H12" s="43"/>
    </row>
    <row r="13" spans="1:8" x14ac:dyDescent="0.25">
      <c r="A13" s="1"/>
      <c r="B13" s="240"/>
      <c r="C13" s="231"/>
      <c r="D13" s="208"/>
      <c r="E13" s="208"/>
      <c r="F13" s="219"/>
      <c r="G13" s="226"/>
      <c r="H13" s="43"/>
    </row>
    <row r="14" spans="1:8" x14ac:dyDescent="0.25">
      <c r="A14" s="1"/>
      <c r="B14" s="240" t="s">
        <v>474</v>
      </c>
      <c r="C14" s="252" t="s">
        <v>475</v>
      </c>
      <c r="D14" s="208"/>
      <c r="E14" s="238"/>
      <c r="F14" s="178"/>
      <c r="G14" s="211"/>
      <c r="H14" s="43"/>
    </row>
    <row r="15" spans="1:8" ht="15.6" x14ac:dyDescent="0.25">
      <c r="A15" s="1"/>
      <c r="B15" s="240" t="s">
        <v>58</v>
      </c>
      <c r="C15" s="252" t="s">
        <v>654</v>
      </c>
      <c r="D15" s="208" t="s">
        <v>31</v>
      </c>
      <c r="E15" s="238">
        <v>131</v>
      </c>
      <c r="F15" s="254"/>
      <c r="G15" s="255">
        <f>E15*F15</f>
        <v>0</v>
      </c>
      <c r="H15" s="43"/>
    </row>
    <row r="16" spans="1:8" ht="15.6" x14ac:dyDescent="0.25">
      <c r="A16" s="1"/>
      <c r="B16" s="240" t="s">
        <v>60</v>
      </c>
      <c r="C16" s="252" t="s">
        <v>655</v>
      </c>
      <c r="D16" s="208" t="s">
        <v>31</v>
      </c>
      <c r="E16" s="238">
        <v>49</v>
      </c>
      <c r="F16" s="254"/>
      <c r="G16" s="255">
        <f>E16*F16</f>
        <v>0</v>
      </c>
      <c r="H16" s="43"/>
    </row>
    <row r="17" spans="1:8" ht="15.6" x14ac:dyDescent="0.25">
      <c r="A17" s="1"/>
      <c r="B17" s="240" t="s">
        <v>83</v>
      </c>
      <c r="C17" s="252" t="s">
        <v>656</v>
      </c>
      <c r="D17" s="208" t="s">
        <v>31</v>
      </c>
      <c r="E17" s="238">
        <v>291</v>
      </c>
      <c r="F17" s="254"/>
      <c r="G17" s="255">
        <f>E17*F17</f>
        <v>0</v>
      </c>
      <c r="H17" s="44"/>
    </row>
    <row r="18" spans="1:8" ht="15.6" x14ac:dyDescent="0.25">
      <c r="A18" s="1"/>
      <c r="B18" s="240" t="s">
        <v>657</v>
      </c>
      <c r="C18" s="252" t="s">
        <v>658</v>
      </c>
      <c r="D18" s="208" t="s">
        <v>31</v>
      </c>
      <c r="E18" s="238">
        <v>21</v>
      </c>
      <c r="F18" s="254"/>
      <c r="G18" s="255">
        <f>E18*F18</f>
        <v>0</v>
      </c>
      <c r="H18" s="43"/>
    </row>
    <row r="19" spans="1:8" x14ac:dyDescent="0.25">
      <c r="A19" s="1"/>
      <c r="B19" s="247"/>
      <c r="C19" s="245"/>
      <c r="D19" s="238"/>
      <c r="E19" s="238"/>
      <c r="F19" s="254"/>
      <c r="G19" s="255"/>
      <c r="H19" s="5"/>
    </row>
    <row r="20" spans="1:8" x14ac:dyDescent="0.25">
      <c r="A20" s="1"/>
      <c r="B20" s="240" t="s">
        <v>665</v>
      </c>
      <c r="C20" s="252" t="s">
        <v>659</v>
      </c>
      <c r="D20" s="238"/>
      <c r="E20" s="166"/>
      <c r="F20" s="256"/>
      <c r="G20" s="255"/>
      <c r="H20" s="5"/>
    </row>
    <row r="21" spans="1:8" ht="15.6" x14ac:dyDescent="0.25">
      <c r="A21" s="1"/>
      <c r="B21" s="240" t="s">
        <v>58</v>
      </c>
      <c r="C21" s="252" t="s">
        <v>660</v>
      </c>
      <c r="D21" s="208" t="s">
        <v>31</v>
      </c>
      <c r="E21" s="238">
        <v>138</v>
      </c>
      <c r="F21" s="254"/>
      <c r="G21" s="255">
        <f>E21*F21</f>
        <v>0</v>
      </c>
      <c r="H21" s="5"/>
    </row>
    <row r="22" spans="1:8" ht="15.6" x14ac:dyDescent="0.25">
      <c r="A22" s="1"/>
      <c r="B22" s="240" t="s">
        <v>60</v>
      </c>
      <c r="C22" s="252" t="s">
        <v>661</v>
      </c>
      <c r="D22" s="208" t="s">
        <v>31</v>
      </c>
      <c r="E22" s="238">
        <v>21</v>
      </c>
      <c r="F22" s="254"/>
      <c r="G22" s="255">
        <f>E22*F22</f>
        <v>0</v>
      </c>
      <c r="H22" s="5"/>
    </row>
    <row r="23" spans="1:8" ht="15.6" x14ac:dyDescent="0.25">
      <c r="A23" s="1"/>
      <c r="B23" s="240" t="s">
        <v>83</v>
      </c>
      <c r="C23" s="252" t="s">
        <v>662</v>
      </c>
      <c r="D23" s="208" t="s">
        <v>31</v>
      </c>
      <c r="E23" s="238">
        <v>241</v>
      </c>
      <c r="F23" s="254"/>
      <c r="G23" s="255">
        <f t="shared" ref="G23:G25" si="0">E23*F23</f>
        <v>0</v>
      </c>
      <c r="H23" s="43"/>
    </row>
    <row r="24" spans="1:8" ht="15.6" x14ac:dyDescent="0.25">
      <c r="A24" s="1"/>
      <c r="B24" s="240" t="s">
        <v>657</v>
      </c>
      <c r="C24" s="252" t="s">
        <v>663</v>
      </c>
      <c r="D24" s="208" t="s">
        <v>31</v>
      </c>
      <c r="E24" s="238">
        <v>74</v>
      </c>
      <c r="F24" s="254"/>
      <c r="G24" s="255">
        <f t="shared" si="0"/>
        <v>0</v>
      </c>
      <c r="H24" s="43"/>
    </row>
    <row r="25" spans="1:8" ht="26.4" x14ac:dyDescent="0.25">
      <c r="A25" s="1"/>
      <c r="B25" s="240" t="s">
        <v>63</v>
      </c>
      <c r="C25" s="252" t="s">
        <v>664</v>
      </c>
      <c r="D25" s="208" t="s">
        <v>31</v>
      </c>
      <c r="E25" s="238">
        <v>140</v>
      </c>
      <c r="F25" s="254"/>
      <c r="G25" s="255">
        <f t="shared" si="0"/>
        <v>0</v>
      </c>
      <c r="H25" s="44"/>
    </row>
    <row r="26" spans="1:8" x14ac:dyDescent="0.25">
      <c r="A26" s="1"/>
      <c r="B26" s="240"/>
      <c r="C26" s="245"/>
      <c r="D26" s="208"/>
      <c r="E26" s="238"/>
      <c r="F26" s="254"/>
      <c r="G26" s="255"/>
      <c r="H26" s="19"/>
    </row>
    <row r="27" spans="1:8" ht="39.6" x14ac:dyDescent="0.25">
      <c r="A27" s="1"/>
      <c r="B27" s="243" t="s">
        <v>666</v>
      </c>
      <c r="C27" s="251" t="s">
        <v>667</v>
      </c>
      <c r="D27" s="208"/>
      <c r="E27" s="238"/>
      <c r="F27" s="254"/>
      <c r="G27" s="255"/>
      <c r="H27" s="43"/>
    </row>
    <row r="28" spans="1:8" x14ac:dyDescent="0.25">
      <c r="A28" s="1"/>
      <c r="B28" s="240" t="s">
        <v>669</v>
      </c>
      <c r="C28" s="252" t="s">
        <v>659</v>
      </c>
      <c r="D28" s="208"/>
      <c r="E28" s="238"/>
      <c r="F28" s="254"/>
      <c r="G28" s="255"/>
      <c r="H28" s="43"/>
    </row>
    <row r="29" spans="1:8" ht="15.6" x14ac:dyDescent="0.25">
      <c r="A29" s="1"/>
      <c r="B29" s="240" t="s">
        <v>58</v>
      </c>
      <c r="C29" s="252" t="s">
        <v>668</v>
      </c>
      <c r="D29" s="208" t="s">
        <v>31</v>
      </c>
      <c r="E29" s="238">
        <v>140</v>
      </c>
      <c r="F29" s="254"/>
      <c r="G29" s="255">
        <f>E29*F29</f>
        <v>0</v>
      </c>
      <c r="H29" s="43"/>
    </row>
    <row r="30" spans="1:8" x14ac:dyDescent="0.25">
      <c r="A30" s="1"/>
      <c r="B30" s="240"/>
      <c r="C30" s="231"/>
      <c r="D30" s="39"/>
      <c r="E30" s="238"/>
      <c r="F30" s="254"/>
      <c r="G30" s="255"/>
      <c r="H30" s="43"/>
    </row>
    <row r="31" spans="1:8" ht="26.4" x14ac:dyDescent="0.25">
      <c r="A31" s="1"/>
      <c r="B31" s="243" t="s">
        <v>670</v>
      </c>
      <c r="C31" s="251" t="s">
        <v>671</v>
      </c>
      <c r="D31" s="208"/>
      <c r="E31" s="238"/>
      <c r="F31" s="254"/>
      <c r="G31" s="255"/>
      <c r="H31" s="43"/>
    </row>
    <row r="32" spans="1:8" ht="15.6" x14ac:dyDescent="0.25">
      <c r="A32" s="1"/>
      <c r="B32" s="240" t="s">
        <v>672</v>
      </c>
      <c r="C32" s="252" t="s">
        <v>682</v>
      </c>
      <c r="D32" s="208" t="s">
        <v>105</v>
      </c>
      <c r="E32" s="238">
        <v>215</v>
      </c>
      <c r="F32" s="254"/>
      <c r="G32" s="255">
        <f>E32*F32</f>
        <v>0</v>
      </c>
      <c r="H32" s="43"/>
    </row>
    <row r="33" spans="1:8" ht="15.6" x14ac:dyDescent="0.25">
      <c r="A33" s="1"/>
      <c r="B33" s="240" t="s">
        <v>673</v>
      </c>
      <c r="C33" s="252" t="s">
        <v>683</v>
      </c>
      <c r="D33" s="208" t="s">
        <v>105</v>
      </c>
      <c r="E33" s="238">
        <v>110</v>
      </c>
      <c r="F33" s="254"/>
      <c r="G33" s="255">
        <f>E33*F33</f>
        <v>0</v>
      </c>
      <c r="H33" s="43"/>
    </row>
    <row r="34" spans="1:8" ht="26.4" x14ac:dyDescent="0.25">
      <c r="A34" s="1"/>
      <c r="B34" s="240" t="s">
        <v>674</v>
      </c>
      <c r="C34" s="252" t="s">
        <v>684</v>
      </c>
      <c r="D34" s="208" t="s">
        <v>105</v>
      </c>
      <c r="E34" s="238">
        <v>1117</v>
      </c>
      <c r="F34" s="254"/>
      <c r="G34" s="255">
        <f t="shared" ref="G34:G41" si="1">E34*F34</f>
        <v>0</v>
      </c>
      <c r="H34" s="43"/>
    </row>
    <row r="35" spans="1:8" ht="15.6" x14ac:dyDescent="0.25">
      <c r="A35" s="1"/>
      <c r="B35" s="240" t="s">
        <v>675</v>
      </c>
      <c r="C35" s="252" t="s">
        <v>685</v>
      </c>
      <c r="D35" s="208" t="s">
        <v>105</v>
      </c>
      <c r="E35" s="238">
        <v>81</v>
      </c>
      <c r="F35" s="254"/>
      <c r="G35" s="255">
        <f t="shared" si="1"/>
        <v>0</v>
      </c>
      <c r="H35" s="43"/>
    </row>
    <row r="36" spans="1:8" ht="15.6" x14ac:dyDescent="0.25">
      <c r="A36" s="1"/>
      <c r="B36" s="240" t="s">
        <v>676</v>
      </c>
      <c r="C36" s="252" t="s">
        <v>686</v>
      </c>
      <c r="D36" s="208" t="s">
        <v>105</v>
      </c>
      <c r="E36" s="238">
        <v>358</v>
      </c>
      <c r="F36" s="254"/>
      <c r="G36" s="255">
        <f t="shared" si="1"/>
        <v>0</v>
      </c>
      <c r="H36" s="43"/>
    </row>
    <row r="37" spans="1:8" ht="15.6" x14ac:dyDescent="0.25">
      <c r="A37" s="1"/>
      <c r="B37" s="240" t="s">
        <v>677</v>
      </c>
      <c r="C37" s="252" t="s">
        <v>687</v>
      </c>
      <c r="D37" s="208" t="s">
        <v>105</v>
      </c>
      <c r="E37" s="238">
        <v>73</v>
      </c>
      <c r="F37" s="254"/>
      <c r="G37" s="255">
        <f t="shared" si="1"/>
        <v>0</v>
      </c>
      <c r="H37" s="43"/>
    </row>
    <row r="38" spans="1:8" ht="15.6" x14ac:dyDescent="0.25">
      <c r="A38" s="1"/>
      <c r="B38" s="240" t="s">
        <v>678</v>
      </c>
      <c r="C38" s="252" t="s">
        <v>688</v>
      </c>
      <c r="D38" s="208" t="s">
        <v>105</v>
      </c>
      <c r="E38" s="238">
        <v>1045</v>
      </c>
      <c r="F38" s="254"/>
      <c r="G38" s="255">
        <f t="shared" si="1"/>
        <v>0</v>
      </c>
      <c r="H38" s="43"/>
    </row>
    <row r="39" spans="1:8" ht="15.6" x14ac:dyDescent="0.25">
      <c r="A39" s="1"/>
      <c r="B39" s="240" t="s">
        <v>679</v>
      </c>
      <c r="C39" s="252" t="s">
        <v>689</v>
      </c>
      <c r="D39" s="208" t="s">
        <v>105</v>
      </c>
      <c r="E39" s="238">
        <v>209</v>
      </c>
      <c r="F39" s="254"/>
      <c r="G39" s="255">
        <f t="shared" si="1"/>
        <v>0</v>
      </c>
      <c r="H39" s="43"/>
    </row>
    <row r="40" spans="1:8" ht="15.6" x14ac:dyDescent="0.25">
      <c r="A40" s="1"/>
      <c r="B40" s="240" t="s">
        <v>680</v>
      </c>
      <c r="C40" s="252" t="s">
        <v>690</v>
      </c>
      <c r="D40" s="208" t="s">
        <v>105</v>
      </c>
      <c r="E40" s="238">
        <v>277</v>
      </c>
      <c r="F40" s="254"/>
      <c r="G40" s="255">
        <f t="shared" si="1"/>
        <v>0</v>
      </c>
      <c r="H40" s="43"/>
    </row>
    <row r="41" spans="1:8" ht="15.6" x14ac:dyDescent="0.25">
      <c r="A41" s="1"/>
      <c r="B41" s="240" t="s">
        <v>681</v>
      </c>
      <c r="C41" s="252" t="s">
        <v>691</v>
      </c>
      <c r="D41" s="208" t="s">
        <v>105</v>
      </c>
      <c r="E41" s="238">
        <v>705</v>
      </c>
      <c r="F41" s="254"/>
      <c r="G41" s="255">
        <f t="shared" si="1"/>
        <v>0</v>
      </c>
      <c r="H41" s="43"/>
    </row>
    <row r="42" spans="1:8" x14ac:dyDescent="0.25">
      <c r="A42" s="1"/>
      <c r="B42" s="247"/>
      <c r="C42" s="231"/>
      <c r="D42" s="208"/>
      <c r="E42" s="238"/>
      <c r="F42" s="257"/>
      <c r="G42" s="258"/>
      <c r="H42" s="43"/>
    </row>
    <row r="43" spans="1:8" x14ac:dyDescent="0.25">
      <c r="A43" s="1"/>
      <c r="B43" s="243" t="s">
        <v>692</v>
      </c>
      <c r="C43" s="242" t="s">
        <v>693</v>
      </c>
      <c r="D43" s="39"/>
      <c r="E43" s="22"/>
      <c r="F43" s="257"/>
      <c r="G43" s="258"/>
      <c r="H43" s="43"/>
    </row>
    <row r="44" spans="1:8" ht="52.8" x14ac:dyDescent="0.25">
      <c r="A44" s="1"/>
      <c r="B44" s="240" t="s">
        <v>58</v>
      </c>
      <c r="C44" s="253" t="s">
        <v>694</v>
      </c>
      <c r="D44" s="208" t="s">
        <v>53</v>
      </c>
      <c r="E44" s="238">
        <v>21</v>
      </c>
      <c r="F44" s="254"/>
      <c r="G44" s="255">
        <f t="shared" ref="G44:G46" si="2">E44*F44</f>
        <v>0</v>
      </c>
      <c r="H44" s="43"/>
    </row>
    <row r="45" spans="1:8" ht="52.8" x14ac:dyDescent="0.25">
      <c r="A45" s="1"/>
      <c r="B45" s="240" t="s">
        <v>60</v>
      </c>
      <c r="C45" s="253" t="s">
        <v>695</v>
      </c>
      <c r="D45" s="238" t="s">
        <v>53</v>
      </c>
      <c r="E45" s="238">
        <v>324</v>
      </c>
      <c r="F45" s="254"/>
      <c r="G45" s="255">
        <f t="shared" si="2"/>
        <v>0</v>
      </c>
      <c r="H45" s="43"/>
    </row>
    <row r="46" spans="1:8" ht="39.6" x14ac:dyDescent="0.25">
      <c r="A46" s="1"/>
      <c r="B46" s="240" t="s">
        <v>83</v>
      </c>
      <c r="C46" s="245" t="s">
        <v>696</v>
      </c>
      <c r="D46" s="238" t="s">
        <v>53</v>
      </c>
      <c r="E46" s="238">
        <v>290</v>
      </c>
      <c r="F46" s="254"/>
      <c r="G46" s="255">
        <f t="shared" si="2"/>
        <v>0</v>
      </c>
      <c r="H46" s="43"/>
    </row>
    <row r="47" spans="1:8" x14ac:dyDescent="0.25">
      <c r="A47" s="1"/>
      <c r="B47" s="243"/>
      <c r="C47" s="241"/>
      <c r="D47" s="39"/>
      <c r="E47" s="22"/>
      <c r="F47" s="257"/>
      <c r="G47" s="258"/>
      <c r="H47" s="43"/>
    </row>
    <row r="48" spans="1:8" ht="39.6" x14ac:dyDescent="0.25">
      <c r="A48" s="1"/>
      <c r="B48" s="243" t="s">
        <v>697</v>
      </c>
      <c r="C48" s="242" t="s">
        <v>698</v>
      </c>
      <c r="D48" s="39"/>
      <c r="E48" s="22"/>
      <c r="F48" s="257"/>
      <c r="G48" s="258"/>
      <c r="H48" s="43"/>
    </row>
    <row r="49" spans="1:8" ht="26.4" x14ac:dyDescent="0.25">
      <c r="A49" s="1"/>
      <c r="B49" s="240" t="s">
        <v>58</v>
      </c>
      <c r="C49" s="253" t="s">
        <v>699</v>
      </c>
      <c r="D49" s="238" t="s">
        <v>53</v>
      </c>
      <c r="E49" s="238">
        <v>21</v>
      </c>
      <c r="F49" s="254"/>
      <c r="G49" s="255">
        <f t="shared" ref="G49:G51" si="3">E49*F49</f>
        <v>0</v>
      </c>
      <c r="H49" s="43"/>
    </row>
    <row r="50" spans="1:8" x14ac:dyDescent="0.25">
      <c r="A50" s="1"/>
      <c r="B50" s="240" t="s">
        <v>60</v>
      </c>
      <c r="C50" s="253" t="s">
        <v>700</v>
      </c>
      <c r="D50" s="238" t="s">
        <v>53</v>
      </c>
      <c r="E50" s="238">
        <v>324</v>
      </c>
      <c r="F50" s="254"/>
      <c r="G50" s="255">
        <f t="shared" si="3"/>
        <v>0</v>
      </c>
      <c r="H50" s="43"/>
    </row>
    <row r="51" spans="1:8" x14ac:dyDescent="0.25">
      <c r="A51" s="1"/>
      <c r="B51" s="240" t="s">
        <v>83</v>
      </c>
      <c r="C51" s="245" t="s">
        <v>701</v>
      </c>
      <c r="D51" s="238" t="s">
        <v>53</v>
      </c>
      <c r="E51" s="238">
        <v>290</v>
      </c>
      <c r="F51" s="254"/>
      <c r="G51" s="255">
        <f t="shared" si="3"/>
        <v>0</v>
      </c>
      <c r="H51" s="43"/>
    </row>
    <row r="52" spans="1:8" x14ac:dyDescent="0.25">
      <c r="A52" s="1"/>
      <c r="B52" s="249"/>
      <c r="C52" s="250"/>
      <c r="D52" s="39"/>
      <c r="E52" s="22"/>
      <c r="F52" s="257"/>
      <c r="G52" s="258"/>
      <c r="H52" s="43"/>
    </row>
    <row r="53" spans="1:8" ht="39.6" x14ac:dyDescent="0.25">
      <c r="A53" s="1"/>
      <c r="B53" s="240" t="s">
        <v>702</v>
      </c>
      <c r="C53" s="251" t="s">
        <v>703</v>
      </c>
      <c r="D53" s="39"/>
      <c r="E53" s="22"/>
      <c r="F53" s="257"/>
      <c r="G53" s="258"/>
      <c r="H53" s="43"/>
    </row>
    <row r="54" spans="1:8" ht="39.6" x14ac:dyDescent="0.25">
      <c r="A54" s="1"/>
      <c r="B54" s="240" t="s">
        <v>704</v>
      </c>
      <c r="C54" s="245" t="s">
        <v>817</v>
      </c>
      <c r="D54" s="208" t="s">
        <v>31</v>
      </c>
      <c r="E54" s="238">
        <v>264</v>
      </c>
      <c r="F54" s="254"/>
      <c r="G54" s="255">
        <f>E54*F54</f>
        <v>0</v>
      </c>
      <c r="H54" s="43"/>
    </row>
    <row r="55" spans="1:8" x14ac:dyDescent="0.25">
      <c r="A55" s="1"/>
      <c r="B55" s="249"/>
      <c r="C55" s="250"/>
      <c r="D55" s="39"/>
      <c r="E55" s="22"/>
      <c r="F55" s="178"/>
      <c r="G55" s="211"/>
      <c r="H55" s="43"/>
    </row>
    <row r="56" spans="1:8" x14ac:dyDescent="0.25">
      <c r="A56" s="30"/>
      <c r="B56" s="87" t="str">
        <f>$B$10</f>
        <v>C13.4</v>
      </c>
      <c r="C56" s="32" t="s">
        <v>339</v>
      </c>
      <c r="D56" s="33"/>
      <c r="E56" s="34"/>
      <c r="F56" s="33"/>
      <c r="G56" s="35">
        <f>SUM(G9:G55)</f>
        <v>0</v>
      </c>
      <c r="H56" s="36"/>
    </row>
  </sheetData>
  <mergeCells count="4">
    <mergeCell ref="E1:G1"/>
    <mergeCell ref="B4:F4"/>
    <mergeCell ref="G4:G7"/>
    <mergeCell ref="B5:F7"/>
  </mergeCells>
  <pageMargins left="0.7" right="0.7" top="0.75" bottom="0.75" header="0.3" footer="0.3"/>
  <pageSetup paperSize="9" scale="7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5D95D-A3D6-477F-AE13-A0B6A354F764}">
  <dimension ref="A1:H58"/>
  <sheetViews>
    <sheetView view="pageBreakPreview" topLeftCell="A28" zoomScale="60" zoomScaleNormal="100" workbookViewId="0">
      <selection activeCell="G27" sqref="G27"/>
    </sheetView>
  </sheetViews>
  <sheetFormatPr defaultRowHeight="13.2" x14ac:dyDescent="0.25"/>
  <cols>
    <col min="1" max="1" width="0.88671875" customWidth="1"/>
    <col min="2" max="2" width="11.6640625" customWidth="1"/>
    <col min="3" max="3" width="45.6640625" customWidth="1"/>
    <col min="4" max="4" width="13.6640625" customWidth="1"/>
    <col min="5" max="7" width="15.6640625" customWidth="1"/>
    <col min="8" max="8" width="0.88671875" customWidth="1"/>
  </cols>
  <sheetData>
    <row r="1" spans="1:8" x14ac:dyDescent="0.25">
      <c r="A1" s="1"/>
      <c r="B1" s="2" t="str">
        <f>Client1</f>
        <v>Province of KwaZulu-Natal</v>
      </c>
      <c r="C1" s="3"/>
      <c r="D1" s="4"/>
      <c r="E1" s="323" t="str">
        <f>"Contract No. "&amp;ContractNo</f>
        <v>Contract No. ZNB01871/00000/00/PMC/INF/23/T</v>
      </c>
      <c r="F1" s="323"/>
      <c r="G1" s="323"/>
      <c r="H1" s="5"/>
    </row>
    <row r="2" spans="1:8" x14ac:dyDescent="0.25">
      <c r="A2" s="1"/>
      <c r="B2" s="77" t="str">
        <f>Client2</f>
        <v>Department of Transport</v>
      </c>
      <c r="C2" s="3"/>
      <c r="D2" s="4"/>
      <c r="E2" s="4"/>
      <c r="F2" s="1"/>
      <c r="G2" s="5"/>
      <c r="H2" s="5"/>
    </row>
    <row r="3" spans="1:8" x14ac:dyDescent="0.25">
      <c r="A3" s="1"/>
      <c r="B3" s="69"/>
      <c r="C3" s="69"/>
      <c r="D3" s="70"/>
      <c r="E3" s="70"/>
      <c r="F3" s="71"/>
      <c r="G3" s="78"/>
      <c r="H3" s="5"/>
    </row>
    <row r="4" spans="1:8" x14ac:dyDescent="0.25">
      <c r="A4" s="1"/>
      <c r="B4" s="318" t="s">
        <v>491</v>
      </c>
      <c r="C4" s="319"/>
      <c r="D4" s="319"/>
      <c r="E4" s="319"/>
      <c r="F4" s="319"/>
      <c r="G4" s="315" t="str">
        <f>"CHAPTER "&amp;B10</f>
        <v>CHAPTER C13.6</v>
      </c>
      <c r="H4" s="6"/>
    </row>
    <row r="5" spans="1:8" x14ac:dyDescent="0.25">
      <c r="A5" s="1"/>
      <c r="B5" s="311" t="str">
        <f>ContractDescription</f>
        <v>THE UPGRADE OF MSUNDUZI RIVER BRIDGE (GRIMTHORPE AVE TO BISHOPSTOWE) DISTRICT ROAD D669 KM 2.54</v>
      </c>
      <c r="C5" s="312"/>
      <c r="D5" s="312"/>
      <c r="E5" s="312"/>
      <c r="F5" s="312"/>
      <c r="G5" s="316"/>
      <c r="H5" s="9"/>
    </row>
    <row r="6" spans="1:8" x14ac:dyDescent="0.25">
      <c r="A6" s="1"/>
      <c r="B6" s="311"/>
      <c r="C6" s="312"/>
      <c r="D6" s="312"/>
      <c r="E6" s="312"/>
      <c r="F6" s="312"/>
      <c r="G6" s="316"/>
      <c r="H6" s="9"/>
    </row>
    <row r="7" spans="1:8" x14ac:dyDescent="0.25">
      <c r="A7" s="1"/>
      <c r="B7" s="313"/>
      <c r="C7" s="314"/>
      <c r="D7" s="314"/>
      <c r="E7" s="314"/>
      <c r="F7" s="314"/>
      <c r="G7" s="317"/>
      <c r="H7" s="9"/>
    </row>
    <row r="8" spans="1:8" x14ac:dyDescent="0.25">
      <c r="A8" s="10"/>
      <c r="B8" s="11" t="s">
        <v>0</v>
      </c>
      <c r="C8" s="12" t="s">
        <v>1</v>
      </c>
      <c r="D8" s="12" t="s">
        <v>2</v>
      </c>
      <c r="E8" s="12" t="s">
        <v>3</v>
      </c>
      <c r="F8" s="12" t="s">
        <v>4</v>
      </c>
      <c r="G8" s="12" t="s">
        <v>5</v>
      </c>
      <c r="H8" s="13"/>
    </row>
    <row r="9" spans="1:8" x14ac:dyDescent="0.25">
      <c r="A9" s="1"/>
      <c r="B9" s="74"/>
      <c r="C9" s="73"/>
      <c r="D9" s="16"/>
      <c r="E9" s="16"/>
      <c r="F9" s="17"/>
      <c r="G9" s="18" t="str">
        <f>IF(D9="","",E9*F9)</f>
        <v/>
      </c>
      <c r="H9" s="19"/>
    </row>
    <row r="10" spans="1:8" x14ac:dyDescent="0.25">
      <c r="A10" s="1"/>
      <c r="B10" s="199" t="s">
        <v>705</v>
      </c>
      <c r="C10" s="235" t="s">
        <v>706</v>
      </c>
      <c r="D10" s="16"/>
      <c r="E10" s="16"/>
      <c r="F10" s="17"/>
      <c r="G10" s="18" t="str">
        <f>IF(D10="","",E10*F10)</f>
        <v/>
      </c>
      <c r="H10" s="19"/>
    </row>
    <row r="11" spans="1:8" x14ac:dyDescent="0.25">
      <c r="A11" s="1"/>
      <c r="B11" s="88"/>
      <c r="C11" s="3"/>
      <c r="D11" s="22"/>
      <c r="E11" s="22"/>
      <c r="F11" s="42"/>
      <c r="G11" s="18" t="str">
        <f>IF(D11="","",E11*F11)</f>
        <v/>
      </c>
      <c r="H11" s="43"/>
    </row>
    <row r="12" spans="1:8" x14ac:dyDescent="0.25">
      <c r="A12" s="1"/>
      <c r="B12" s="243" t="s">
        <v>707</v>
      </c>
      <c r="C12" s="251" t="s">
        <v>708</v>
      </c>
      <c r="D12" s="202"/>
      <c r="E12" s="202"/>
      <c r="F12" s="202"/>
      <c r="G12" s="203"/>
      <c r="H12" s="43"/>
    </row>
    <row r="13" spans="1:8" x14ac:dyDescent="0.25">
      <c r="A13" s="1"/>
      <c r="B13" s="240"/>
      <c r="C13" s="231"/>
      <c r="D13" s="208"/>
      <c r="E13" s="208"/>
      <c r="F13" s="219"/>
      <c r="G13" s="226"/>
      <c r="H13" s="43"/>
    </row>
    <row r="14" spans="1:8" ht="39.6" x14ac:dyDescent="0.25">
      <c r="A14" s="1"/>
      <c r="B14" s="240" t="s">
        <v>709</v>
      </c>
      <c r="C14" s="245" t="s">
        <v>710</v>
      </c>
      <c r="D14" s="208" t="s">
        <v>53</v>
      </c>
      <c r="E14" s="238">
        <v>42</v>
      </c>
      <c r="F14" s="260"/>
      <c r="G14" s="261">
        <f>E14*F14</f>
        <v>0</v>
      </c>
      <c r="H14" s="43"/>
    </row>
    <row r="15" spans="1:8" ht="52.8" x14ac:dyDescent="0.25">
      <c r="A15" s="1"/>
      <c r="B15" s="240" t="s">
        <v>712</v>
      </c>
      <c r="C15" s="259" t="s">
        <v>711</v>
      </c>
      <c r="D15" s="208" t="s">
        <v>428</v>
      </c>
      <c r="E15" s="238">
        <v>1</v>
      </c>
      <c r="F15" s="260"/>
      <c r="G15" s="261">
        <f>E15*F15</f>
        <v>0</v>
      </c>
      <c r="H15" s="43"/>
    </row>
    <row r="16" spans="1:8" x14ac:dyDescent="0.25">
      <c r="A16" s="1"/>
      <c r="B16" s="247"/>
      <c r="C16" s="252"/>
      <c r="D16" s="208"/>
      <c r="E16" s="238"/>
      <c r="F16" s="254"/>
      <c r="G16" s="255"/>
      <c r="H16" s="43"/>
    </row>
    <row r="17" spans="1:8" ht="26.4" x14ac:dyDescent="0.25">
      <c r="A17" s="1"/>
      <c r="B17" s="243" t="s">
        <v>713</v>
      </c>
      <c r="C17" s="242" t="s">
        <v>714</v>
      </c>
      <c r="D17" s="208" t="s">
        <v>105</v>
      </c>
      <c r="E17" s="238">
        <v>7</v>
      </c>
      <c r="F17" s="260"/>
      <c r="G17" s="261">
        <f>E17*F17</f>
        <v>0</v>
      </c>
      <c r="H17" s="44"/>
    </row>
    <row r="18" spans="1:8" x14ac:dyDescent="0.25">
      <c r="A18" s="1"/>
      <c r="B18" s="247"/>
      <c r="C18" s="252"/>
      <c r="D18" s="208"/>
      <c r="E18" s="238"/>
      <c r="F18" s="254"/>
      <c r="G18" s="255"/>
      <c r="H18" s="43"/>
    </row>
    <row r="19" spans="1:8" x14ac:dyDescent="0.25">
      <c r="A19" s="1"/>
      <c r="B19" s="243" t="s">
        <v>715</v>
      </c>
      <c r="C19" s="242" t="s">
        <v>716</v>
      </c>
      <c r="D19" s="238"/>
      <c r="E19" s="238"/>
      <c r="F19" s="254"/>
      <c r="G19" s="255"/>
      <c r="H19" s="5"/>
    </row>
    <row r="20" spans="1:8" ht="26.4" x14ac:dyDescent="0.25">
      <c r="A20" s="1"/>
      <c r="B20" s="240" t="s">
        <v>717</v>
      </c>
      <c r="C20" s="259" t="s">
        <v>718</v>
      </c>
      <c r="D20" s="208" t="s">
        <v>53</v>
      </c>
      <c r="E20" s="238">
        <v>18</v>
      </c>
      <c r="F20" s="260"/>
      <c r="G20" s="261">
        <f>E20*F20</f>
        <v>0</v>
      </c>
      <c r="H20" s="5"/>
    </row>
    <row r="21" spans="1:8" x14ac:dyDescent="0.25">
      <c r="A21" s="1"/>
      <c r="B21" s="247"/>
      <c r="C21" s="252"/>
      <c r="D21" s="208"/>
      <c r="E21" s="238"/>
      <c r="F21" s="254"/>
      <c r="G21" s="255"/>
      <c r="H21" s="5"/>
    </row>
    <row r="22" spans="1:8" x14ac:dyDescent="0.25">
      <c r="A22" s="1"/>
      <c r="B22" s="247"/>
      <c r="C22" s="252"/>
      <c r="D22" s="208"/>
      <c r="E22" s="238"/>
      <c r="F22" s="254"/>
      <c r="G22" s="255"/>
      <c r="H22" s="5"/>
    </row>
    <row r="23" spans="1:8" x14ac:dyDescent="0.25">
      <c r="A23" s="1"/>
      <c r="B23" s="247"/>
      <c r="C23" s="252"/>
      <c r="D23" s="208"/>
      <c r="E23" s="238"/>
      <c r="F23" s="254"/>
      <c r="G23" s="255"/>
      <c r="H23" s="43"/>
    </row>
    <row r="24" spans="1:8" x14ac:dyDescent="0.25">
      <c r="A24" s="1"/>
      <c r="B24" s="247"/>
      <c r="C24" s="252"/>
      <c r="D24" s="208"/>
      <c r="E24" s="238"/>
      <c r="F24" s="254"/>
      <c r="G24" s="255"/>
      <c r="H24" s="43"/>
    </row>
    <row r="25" spans="1:8" x14ac:dyDescent="0.25">
      <c r="A25" s="1"/>
      <c r="B25" s="247"/>
      <c r="C25" s="252"/>
      <c r="D25" s="208"/>
      <c r="E25" s="238"/>
      <c r="F25" s="254"/>
      <c r="G25" s="255"/>
      <c r="H25" s="44"/>
    </row>
    <row r="26" spans="1:8" x14ac:dyDescent="0.25">
      <c r="A26" s="1"/>
      <c r="B26" s="240"/>
      <c r="C26" s="245"/>
      <c r="D26" s="208"/>
      <c r="E26" s="238"/>
      <c r="F26" s="254"/>
      <c r="G26" s="255"/>
      <c r="H26" s="19"/>
    </row>
    <row r="27" spans="1:8" x14ac:dyDescent="0.25">
      <c r="A27" s="1"/>
      <c r="B27" s="243"/>
      <c r="C27" s="251"/>
      <c r="D27" s="208"/>
      <c r="E27" s="238"/>
      <c r="F27" s="254"/>
      <c r="G27" s="255"/>
      <c r="H27" s="43"/>
    </row>
    <row r="28" spans="1:8" x14ac:dyDescent="0.25">
      <c r="A28" s="1"/>
      <c r="B28" s="240"/>
      <c r="C28" s="252"/>
      <c r="D28" s="208"/>
      <c r="E28" s="238"/>
      <c r="F28" s="254"/>
      <c r="G28" s="255"/>
      <c r="H28" s="43"/>
    </row>
    <row r="29" spans="1:8" x14ac:dyDescent="0.25">
      <c r="A29" s="1"/>
      <c r="B29" s="247"/>
      <c r="C29" s="252"/>
      <c r="D29" s="208"/>
      <c r="E29" s="238"/>
      <c r="F29" s="254"/>
      <c r="G29" s="255"/>
      <c r="H29" s="43"/>
    </row>
    <row r="30" spans="1:8" x14ac:dyDescent="0.25">
      <c r="A30" s="1"/>
      <c r="B30" s="240"/>
      <c r="C30" s="231"/>
      <c r="D30" s="39"/>
      <c r="E30" s="238"/>
      <c r="F30" s="254"/>
      <c r="G30" s="255"/>
      <c r="H30" s="43"/>
    </row>
    <row r="31" spans="1:8" x14ac:dyDescent="0.25">
      <c r="A31" s="1"/>
      <c r="B31" s="243"/>
      <c r="C31" s="251"/>
      <c r="D31" s="208"/>
      <c r="E31" s="238"/>
      <c r="F31" s="254"/>
      <c r="G31" s="255"/>
      <c r="H31" s="43"/>
    </row>
    <row r="32" spans="1:8" x14ac:dyDescent="0.25">
      <c r="A32" s="1"/>
      <c r="B32" s="240"/>
      <c r="C32" s="252"/>
      <c r="D32" s="208"/>
      <c r="E32" s="238"/>
      <c r="F32" s="254"/>
      <c r="G32" s="255"/>
      <c r="H32" s="43"/>
    </row>
    <row r="33" spans="1:8" x14ac:dyDescent="0.25">
      <c r="A33" s="1"/>
      <c r="B33" s="240"/>
      <c r="C33" s="252"/>
      <c r="D33" s="208"/>
      <c r="E33" s="238"/>
      <c r="F33" s="254"/>
      <c r="G33" s="255"/>
      <c r="H33" s="43"/>
    </row>
    <row r="34" spans="1:8" x14ac:dyDescent="0.25">
      <c r="A34" s="1"/>
      <c r="B34" s="240"/>
      <c r="C34" s="252"/>
      <c r="D34" s="208"/>
      <c r="E34" s="238"/>
      <c r="F34" s="254"/>
      <c r="G34" s="255"/>
      <c r="H34" s="43"/>
    </row>
    <row r="35" spans="1:8" x14ac:dyDescent="0.25">
      <c r="A35" s="1"/>
      <c r="B35" s="240"/>
      <c r="C35" s="252"/>
      <c r="D35" s="208"/>
      <c r="E35" s="238"/>
      <c r="F35" s="254"/>
      <c r="G35" s="255"/>
      <c r="H35" s="43"/>
    </row>
    <row r="36" spans="1:8" x14ac:dyDescent="0.25">
      <c r="A36" s="1"/>
      <c r="B36" s="240"/>
      <c r="C36" s="252"/>
      <c r="D36" s="208"/>
      <c r="E36" s="238"/>
      <c r="F36" s="254"/>
      <c r="G36" s="255"/>
      <c r="H36" s="43"/>
    </row>
    <row r="37" spans="1:8" x14ac:dyDescent="0.25">
      <c r="A37" s="1"/>
      <c r="B37" s="240"/>
      <c r="C37" s="252"/>
      <c r="D37" s="208"/>
      <c r="E37" s="238"/>
      <c r="F37" s="254"/>
      <c r="G37" s="255"/>
      <c r="H37" s="43"/>
    </row>
    <row r="38" spans="1:8" x14ac:dyDescent="0.25">
      <c r="A38" s="1"/>
      <c r="B38" s="240"/>
      <c r="C38" s="252"/>
      <c r="D38" s="208"/>
      <c r="E38" s="238"/>
      <c r="F38" s="254"/>
      <c r="G38" s="255"/>
      <c r="H38" s="43"/>
    </row>
    <row r="39" spans="1:8" x14ac:dyDescent="0.25">
      <c r="A39" s="1"/>
      <c r="B39" s="240"/>
      <c r="C39" s="252"/>
      <c r="D39" s="208"/>
      <c r="E39" s="238"/>
      <c r="F39" s="254"/>
      <c r="G39" s="255"/>
      <c r="H39" s="43"/>
    </row>
    <row r="40" spans="1:8" x14ac:dyDescent="0.25">
      <c r="A40" s="1"/>
      <c r="B40" s="240"/>
      <c r="C40" s="252"/>
      <c r="D40" s="208"/>
      <c r="E40" s="238"/>
      <c r="F40" s="254"/>
      <c r="G40" s="255"/>
      <c r="H40" s="43"/>
    </row>
    <row r="41" spans="1:8" x14ac:dyDescent="0.25">
      <c r="A41" s="1"/>
      <c r="B41" s="240"/>
      <c r="C41" s="252"/>
      <c r="D41" s="208"/>
      <c r="E41" s="238"/>
      <c r="F41" s="254"/>
      <c r="G41" s="255"/>
      <c r="H41" s="43"/>
    </row>
    <row r="42" spans="1:8" x14ac:dyDescent="0.25">
      <c r="A42" s="1"/>
      <c r="B42" s="247"/>
      <c r="C42" s="231"/>
      <c r="D42" s="208"/>
      <c r="E42" s="238"/>
      <c r="F42" s="257"/>
      <c r="G42" s="258"/>
      <c r="H42" s="43"/>
    </row>
    <row r="43" spans="1:8" x14ac:dyDescent="0.25">
      <c r="A43" s="1"/>
      <c r="B43" s="243"/>
      <c r="C43" s="242"/>
      <c r="D43" s="39"/>
      <c r="E43" s="22"/>
      <c r="F43" s="257"/>
      <c r="G43" s="258"/>
      <c r="H43" s="43"/>
    </row>
    <row r="44" spans="1:8" x14ac:dyDescent="0.25">
      <c r="A44" s="1"/>
      <c r="B44" s="240"/>
      <c r="C44" s="253"/>
      <c r="D44" s="208"/>
      <c r="E44" s="238"/>
      <c r="F44" s="254"/>
      <c r="G44" s="255"/>
      <c r="H44" s="43"/>
    </row>
    <row r="45" spans="1:8" x14ac:dyDescent="0.25">
      <c r="A45" s="1"/>
      <c r="B45" s="240"/>
      <c r="C45" s="253"/>
      <c r="D45" s="238"/>
      <c r="E45" s="238"/>
      <c r="F45" s="254"/>
      <c r="G45" s="255"/>
      <c r="H45" s="43"/>
    </row>
    <row r="46" spans="1:8" x14ac:dyDescent="0.25">
      <c r="A46" s="1"/>
      <c r="B46" s="240"/>
      <c r="C46" s="245"/>
      <c r="D46" s="238"/>
      <c r="E46" s="238"/>
      <c r="F46" s="254"/>
      <c r="G46" s="255"/>
      <c r="H46" s="43"/>
    </row>
    <row r="47" spans="1:8" x14ac:dyDescent="0.25">
      <c r="A47" s="1"/>
      <c r="B47" s="243"/>
      <c r="C47" s="241"/>
      <c r="D47" s="39"/>
      <c r="E47" s="22"/>
      <c r="F47" s="257"/>
      <c r="G47" s="258"/>
      <c r="H47" s="43"/>
    </row>
    <row r="48" spans="1:8" x14ac:dyDescent="0.25">
      <c r="A48" s="1"/>
      <c r="B48" s="240"/>
      <c r="C48" s="242"/>
      <c r="D48" s="39"/>
      <c r="E48" s="22"/>
      <c r="F48" s="257"/>
      <c r="G48" s="258"/>
      <c r="H48" s="43"/>
    </row>
    <row r="49" spans="1:8" x14ac:dyDescent="0.25">
      <c r="A49" s="1"/>
      <c r="B49" s="240"/>
      <c r="C49" s="253"/>
      <c r="D49" s="238"/>
      <c r="E49" s="238"/>
      <c r="F49" s="254"/>
      <c r="G49" s="255"/>
      <c r="H49" s="43"/>
    </row>
    <row r="50" spans="1:8" x14ac:dyDescent="0.25">
      <c r="A50" s="1"/>
      <c r="B50" s="240"/>
      <c r="C50" s="253"/>
      <c r="D50" s="238"/>
      <c r="E50" s="238"/>
      <c r="F50" s="254"/>
      <c r="G50" s="255"/>
      <c r="H50" s="43"/>
    </row>
    <row r="51" spans="1:8" x14ac:dyDescent="0.25">
      <c r="A51" s="1"/>
      <c r="B51" s="240"/>
      <c r="C51" s="245"/>
      <c r="D51" s="238"/>
      <c r="E51" s="238"/>
      <c r="F51" s="254"/>
      <c r="G51" s="255"/>
      <c r="H51" s="43"/>
    </row>
    <row r="52" spans="1:8" x14ac:dyDescent="0.25">
      <c r="A52" s="1"/>
      <c r="B52" s="249"/>
      <c r="C52" s="250"/>
      <c r="D52" s="39"/>
      <c r="E52" s="22"/>
      <c r="F52" s="257"/>
      <c r="G52" s="258"/>
      <c r="H52" s="43"/>
    </row>
    <row r="53" spans="1:8" x14ac:dyDescent="0.25">
      <c r="A53" s="1"/>
      <c r="B53" s="240"/>
      <c r="C53" s="251"/>
      <c r="D53" s="39"/>
      <c r="E53" s="22"/>
      <c r="F53" s="257"/>
      <c r="G53" s="258"/>
      <c r="H53" s="43"/>
    </row>
    <row r="54" spans="1:8" x14ac:dyDescent="0.25">
      <c r="A54" s="1"/>
      <c r="B54" s="240"/>
      <c r="C54" s="245"/>
      <c r="D54" s="208"/>
      <c r="E54" s="238"/>
      <c r="F54" s="254"/>
      <c r="G54" s="255"/>
      <c r="H54" s="43"/>
    </row>
    <row r="55" spans="1:8" x14ac:dyDescent="0.25">
      <c r="A55" s="1"/>
      <c r="B55" s="249"/>
      <c r="C55" s="250"/>
      <c r="D55" s="39"/>
      <c r="E55" s="22"/>
      <c r="F55" s="178"/>
      <c r="G55" s="211"/>
      <c r="H55" s="43"/>
    </row>
    <row r="56" spans="1:8" x14ac:dyDescent="0.25">
      <c r="A56" s="1"/>
      <c r="B56" s="249"/>
      <c r="C56" s="250"/>
      <c r="D56" s="39"/>
      <c r="E56" s="22"/>
      <c r="F56" s="178"/>
      <c r="G56" s="211"/>
      <c r="H56" s="43"/>
    </row>
    <row r="57" spans="1:8" x14ac:dyDescent="0.25">
      <c r="A57" s="1"/>
      <c r="B57" s="91"/>
      <c r="C57" s="3"/>
      <c r="D57" s="39"/>
      <c r="E57" s="22"/>
      <c r="F57" s="42"/>
      <c r="G57" s="211" t="str">
        <f>IF(D57="","",E57*F57)</f>
        <v/>
      </c>
      <c r="H57" s="43"/>
    </row>
    <row r="58" spans="1:8" x14ac:dyDescent="0.25">
      <c r="A58" s="30"/>
      <c r="B58" s="87" t="str">
        <f>$B$10</f>
        <v>C13.6</v>
      </c>
      <c r="C58" s="32" t="s">
        <v>339</v>
      </c>
      <c r="D58" s="33"/>
      <c r="E58" s="34"/>
      <c r="F58" s="33"/>
      <c r="G58" s="35">
        <f>SUM(G9:G57)</f>
        <v>0</v>
      </c>
      <c r="H58" s="36"/>
    </row>
  </sheetData>
  <mergeCells count="4">
    <mergeCell ref="E1:G1"/>
    <mergeCell ref="B4:F4"/>
    <mergeCell ref="G4:G7"/>
    <mergeCell ref="B5:F7"/>
  </mergeCells>
  <phoneticPr fontId="14" type="noConversion"/>
  <pageMargins left="0.7" right="0.7" top="0.75" bottom="0.75" header="0.3" footer="0.3"/>
  <pageSetup paperSize="9" scale="7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AAA12-042B-4934-8A46-80415CE22959}">
  <dimension ref="A1:H58"/>
  <sheetViews>
    <sheetView view="pageBreakPreview" zoomScale="60" zoomScaleNormal="100" workbookViewId="0">
      <selection activeCell="M22" sqref="M22"/>
    </sheetView>
  </sheetViews>
  <sheetFormatPr defaultRowHeight="13.2" x14ac:dyDescent="0.25"/>
  <cols>
    <col min="1" max="1" width="0.88671875" customWidth="1"/>
    <col min="2" max="2" width="11.6640625" customWidth="1"/>
    <col min="3" max="3" width="45.6640625" customWidth="1"/>
    <col min="4" max="4" width="13.6640625" customWidth="1"/>
    <col min="5" max="7" width="15.6640625" customWidth="1"/>
    <col min="8" max="8" width="0.88671875" customWidth="1"/>
  </cols>
  <sheetData>
    <row r="1" spans="1:8" x14ac:dyDescent="0.25">
      <c r="A1" s="1"/>
      <c r="B1" s="2" t="str">
        <f>Client1</f>
        <v>Province of KwaZulu-Natal</v>
      </c>
      <c r="C1" s="3"/>
      <c r="D1" s="4"/>
      <c r="E1" s="323" t="str">
        <f>"Contract No. "&amp;ContractNo</f>
        <v>Contract No. ZNB01871/00000/00/PMC/INF/23/T</v>
      </c>
      <c r="F1" s="323"/>
      <c r="G1" s="323"/>
      <c r="H1" s="5"/>
    </row>
    <row r="2" spans="1:8" x14ac:dyDescent="0.25">
      <c r="A2" s="1"/>
      <c r="B2" s="77" t="str">
        <f>Client2</f>
        <v>Department of Transport</v>
      </c>
      <c r="C2" s="3"/>
      <c r="D2" s="4"/>
      <c r="E2" s="4"/>
      <c r="F2" s="1"/>
      <c r="G2" s="5"/>
      <c r="H2" s="5"/>
    </row>
    <row r="3" spans="1:8" x14ac:dyDescent="0.25">
      <c r="A3" s="1"/>
      <c r="B3" s="69"/>
      <c r="C3" s="69"/>
      <c r="D3" s="70"/>
      <c r="E3" s="70"/>
      <c r="F3" s="71"/>
      <c r="G3" s="78"/>
      <c r="H3" s="5"/>
    </row>
    <row r="4" spans="1:8" x14ac:dyDescent="0.25">
      <c r="A4" s="1"/>
      <c r="B4" s="318" t="s">
        <v>491</v>
      </c>
      <c r="C4" s="319"/>
      <c r="D4" s="319"/>
      <c r="E4" s="319"/>
      <c r="F4" s="319"/>
      <c r="G4" s="315" t="str">
        <f>"CHAPTER "&amp;B10</f>
        <v>CHAPTER C13.7</v>
      </c>
      <c r="H4" s="6"/>
    </row>
    <row r="5" spans="1:8" x14ac:dyDescent="0.25">
      <c r="A5" s="1"/>
      <c r="B5" s="311" t="str">
        <f>ContractDescription</f>
        <v>THE UPGRADE OF MSUNDUZI RIVER BRIDGE (GRIMTHORPE AVE TO BISHOPSTOWE) DISTRICT ROAD D669 KM 2.54</v>
      </c>
      <c r="C5" s="312"/>
      <c r="D5" s="312"/>
      <c r="E5" s="312"/>
      <c r="F5" s="312"/>
      <c r="G5" s="316"/>
      <c r="H5" s="9"/>
    </row>
    <row r="6" spans="1:8" x14ac:dyDescent="0.25">
      <c r="A6" s="1"/>
      <c r="B6" s="311"/>
      <c r="C6" s="312"/>
      <c r="D6" s="312"/>
      <c r="E6" s="312"/>
      <c r="F6" s="312"/>
      <c r="G6" s="316"/>
      <c r="H6" s="9"/>
    </row>
    <row r="7" spans="1:8" x14ac:dyDescent="0.25">
      <c r="A7" s="1"/>
      <c r="B7" s="313"/>
      <c r="C7" s="314"/>
      <c r="D7" s="314"/>
      <c r="E7" s="314"/>
      <c r="F7" s="314"/>
      <c r="G7" s="317"/>
      <c r="H7" s="9"/>
    </row>
    <row r="8" spans="1:8" x14ac:dyDescent="0.25">
      <c r="A8" s="10"/>
      <c r="B8" s="11" t="s">
        <v>0</v>
      </c>
      <c r="C8" s="12" t="s">
        <v>1</v>
      </c>
      <c r="D8" s="12" t="s">
        <v>2</v>
      </c>
      <c r="E8" s="12" t="s">
        <v>3</v>
      </c>
      <c r="F8" s="12" t="s">
        <v>4</v>
      </c>
      <c r="G8" s="12" t="s">
        <v>5</v>
      </c>
      <c r="H8" s="13"/>
    </row>
    <row r="9" spans="1:8" x14ac:dyDescent="0.25">
      <c r="A9" s="1"/>
      <c r="B9" s="74"/>
      <c r="C9" s="73"/>
      <c r="D9" s="16"/>
      <c r="E9" s="16"/>
      <c r="F9" s="17"/>
      <c r="G9" s="18" t="str">
        <f>IF(D9="","",E9*F9)</f>
        <v/>
      </c>
      <c r="H9" s="19"/>
    </row>
    <row r="10" spans="1:8" x14ac:dyDescent="0.25">
      <c r="A10" s="1"/>
      <c r="B10" s="199" t="s">
        <v>719</v>
      </c>
      <c r="C10" s="262" t="s">
        <v>720</v>
      </c>
      <c r="D10" s="16"/>
      <c r="E10" s="16"/>
      <c r="F10" s="17"/>
      <c r="G10" s="18" t="str">
        <f>IF(D10="","",E10*F10)</f>
        <v/>
      </c>
      <c r="H10" s="19"/>
    </row>
    <row r="11" spans="1:8" x14ac:dyDescent="0.25">
      <c r="A11" s="1"/>
      <c r="B11" s="88"/>
      <c r="C11" s="3"/>
      <c r="D11" s="22"/>
      <c r="E11" s="22"/>
      <c r="F11" s="42"/>
      <c r="G11" s="18" t="str">
        <f>IF(D11="","",E11*F11)</f>
        <v/>
      </c>
      <c r="H11" s="43"/>
    </row>
    <row r="12" spans="1:8" x14ac:dyDescent="0.25">
      <c r="A12" s="1"/>
      <c r="B12" s="243" t="s">
        <v>721</v>
      </c>
      <c r="C12" s="251" t="s">
        <v>486</v>
      </c>
      <c r="D12" s="202"/>
      <c r="E12" s="202"/>
      <c r="F12" s="202"/>
      <c r="G12" s="203"/>
      <c r="H12" s="43"/>
    </row>
    <row r="13" spans="1:8" x14ac:dyDescent="0.25">
      <c r="A13" s="1"/>
      <c r="B13" s="240"/>
      <c r="C13" s="231"/>
      <c r="D13" s="208"/>
      <c r="E13" s="208"/>
      <c r="F13" s="219"/>
      <c r="G13" s="226"/>
      <c r="H13" s="43"/>
    </row>
    <row r="14" spans="1:8" ht="15.6" x14ac:dyDescent="0.25">
      <c r="A14" s="1"/>
      <c r="B14" s="240" t="s">
        <v>725</v>
      </c>
      <c r="C14" s="245" t="s">
        <v>488</v>
      </c>
      <c r="D14" s="208" t="s">
        <v>105</v>
      </c>
      <c r="E14" s="238">
        <v>28</v>
      </c>
      <c r="F14" s="263"/>
      <c r="G14" s="261">
        <f>E14*F14</f>
        <v>0</v>
      </c>
      <c r="H14" s="43"/>
    </row>
    <row r="15" spans="1:8" ht="15.6" x14ac:dyDescent="0.25">
      <c r="A15" s="1"/>
      <c r="B15" s="240" t="s">
        <v>60</v>
      </c>
      <c r="C15" s="245" t="s">
        <v>722</v>
      </c>
      <c r="D15" s="208" t="s">
        <v>105</v>
      </c>
      <c r="E15" s="238">
        <v>77</v>
      </c>
      <c r="F15" s="263"/>
      <c r="G15" s="261">
        <f t="shared" ref="G15:G17" si="0">E15*F15</f>
        <v>0</v>
      </c>
      <c r="H15" s="43"/>
    </row>
    <row r="16" spans="1:8" ht="15.6" x14ac:dyDescent="0.25">
      <c r="A16" s="1"/>
      <c r="B16" s="240" t="s">
        <v>83</v>
      </c>
      <c r="C16" s="245" t="s">
        <v>723</v>
      </c>
      <c r="D16" s="208" t="s">
        <v>105</v>
      </c>
      <c r="E16" s="238">
        <v>145</v>
      </c>
      <c r="F16" s="263"/>
      <c r="G16" s="261">
        <f t="shared" si="0"/>
        <v>0</v>
      </c>
      <c r="H16" s="43"/>
    </row>
    <row r="17" spans="1:8" ht="15.6" x14ac:dyDescent="0.25">
      <c r="A17" s="1"/>
      <c r="B17" s="240" t="s">
        <v>62</v>
      </c>
      <c r="C17" s="245" t="s">
        <v>724</v>
      </c>
      <c r="D17" s="208" t="s">
        <v>105</v>
      </c>
      <c r="E17" s="238">
        <v>20</v>
      </c>
      <c r="F17" s="263"/>
      <c r="G17" s="261">
        <f t="shared" si="0"/>
        <v>0</v>
      </c>
      <c r="H17" s="44"/>
    </row>
    <row r="18" spans="1:8" x14ac:dyDescent="0.25">
      <c r="A18" s="1"/>
      <c r="B18" s="247"/>
      <c r="C18" s="252"/>
      <c r="D18" s="208"/>
      <c r="E18" s="238"/>
      <c r="F18" s="254"/>
      <c r="G18" s="255"/>
      <c r="H18" s="43"/>
    </row>
    <row r="19" spans="1:8" x14ac:dyDescent="0.25">
      <c r="A19" s="1"/>
      <c r="B19" s="243" t="s">
        <v>726</v>
      </c>
      <c r="C19" s="251" t="s">
        <v>727</v>
      </c>
      <c r="D19" s="238"/>
      <c r="E19" s="238"/>
      <c r="F19" s="254"/>
      <c r="G19" s="255"/>
      <c r="H19" s="5"/>
    </row>
    <row r="20" spans="1:8" x14ac:dyDescent="0.25">
      <c r="A20" s="1"/>
      <c r="B20" s="240" t="s">
        <v>728</v>
      </c>
      <c r="C20" s="245" t="s">
        <v>729</v>
      </c>
      <c r="D20" s="208" t="s">
        <v>6</v>
      </c>
      <c r="E20" s="238">
        <v>28</v>
      </c>
      <c r="F20" s="263"/>
      <c r="G20" s="261">
        <f>E20*F20</f>
        <v>0</v>
      </c>
      <c r="H20" s="5"/>
    </row>
    <row r="21" spans="1:8" x14ac:dyDescent="0.25">
      <c r="A21" s="1"/>
      <c r="B21" s="247"/>
      <c r="C21" s="252"/>
      <c r="D21" s="208"/>
      <c r="E21" s="238"/>
      <c r="F21" s="254"/>
      <c r="G21" s="255"/>
      <c r="H21" s="5"/>
    </row>
    <row r="22" spans="1:8" ht="26.4" x14ac:dyDescent="0.25">
      <c r="A22" s="1"/>
      <c r="B22" s="243" t="s">
        <v>730</v>
      </c>
      <c r="C22" s="251" t="s">
        <v>731</v>
      </c>
      <c r="D22" s="208"/>
      <c r="E22" s="238"/>
      <c r="F22" s="254"/>
      <c r="G22" s="255"/>
      <c r="H22" s="5"/>
    </row>
    <row r="23" spans="1:8" ht="13.8" customHeight="1" x14ac:dyDescent="0.25">
      <c r="A23" s="1"/>
      <c r="B23" s="240" t="s">
        <v>732</v>
      </c>
      <c r="C23" s="252" t="s">
        <v>733</v>
      </c>
      <c r="D23" s="208"/>
      <c r="E23" s="238"/>
      <c r="F23" s="254"/>
      <c r="G23" s="255"/>
      <c r="H23" s="43"/>
    </row>
    <row r="24" spans="1:8" x14ac:dyDescent="0.25">
      <c r="A24" s="1"/>
      <c r="B24" s="240" t="s">
        <v>83</v>
      </c>
      <c r="C24" s="252" t="s">
        <v>734</v>
      </c>
      <c r="D24" s="208" t="s">
        <v>6</v>
      </c>
      <c r="E24" s="264">
        <v>13</v>
      </c>
      <c r="F24" s="263"/>
      <c r="G24" s="261">
        <f t="shared" ref="G24:G25" si="1">E24*F24</f>
        <v>0</v>
      </c>
      <c r="H24" s="43"/>
    </row>
    <row r="25" spans="1:8" x14ac:dyDescent="0.25">
      <c r="A25" s="1"/>
      <c r="B25" s="240" t="s">
        <v>62</v>
      </c>
      <c r="C25" s="252" t="s">
        <v>735</v>
      </c>
      <c r="D25" s="208" t="s">
        <v>6</v>
      </c>
      <c r="E25" s="264">
        <v>38</v>
      </c>
      <c r="F25" s="263"/>
      <c r="G25" s="261">
        <f t="shared" si="1"/>
        <v>0</v>
      </c>
      <c r="H25" s="44"/>
    </row>
    <row r="26" spans="1:8" x14ac:dyDescent="0.25">
      <c r="A26" s="1"/>
      <c r="B26" s="240"/>
      <c r="C26" s="245"/>
      <c r="D26" s="208"/>
      <c r="E26" s="264"/>
      <c r="F26" s="260"/>
      <c r="G26" s="261"/>
      <c r="H26" s="19"/>
    </row>
    <row r="27" spans="1:8" ht="39.6" x14ac:dyDescent="0.25">
      <c r="A27" s="1"/>
      <c r="B27" s="240" t="s">
        <v>736</v>
      </c>
      <c r="C27" s="252" t="s">
        <v>737</v>
      </c>
      <c r="D27" s="208" t="s">
        <v>428</v>
      </c>
      <c r="E27" s="264">
        <v>1</v>
      </c>
      <c r="F27" s="260"/>
      <c r="G27" s="261">
        <f>E27*F27</f>
        <v>0</v>
      </c>
      <c r="H27" s="43"/>
    </row>
    <row r="28" spans="1:8" x14ac:dyDescent="0.25">
      <c r="A28" s="1"/>
      <c r="B28" s="240"/>
      <c r="C28" s="252"/>
      <c r="D28" s="208"/>
      <c r="E28" s="238"/>
      <c r="F28" s="254"/>
      <c r="G28" s="255"/>
      <c r="H28" s="43"/>
    </row>
    <row r="29" spans="1:8" x14ac:dyDescent="0.25">
      <c r="A29" s="1"/>
      <c r="B29" s="243" t="s">
        <v>738</v>
      </c>
      <c r="C29" s="251" t="s">
        <v>739</v>
      </c>
      <c r="D29" s="208"/>
      <c r="E29" s="238"/>
      <c r="F29" s="254"/>
      <c r="G29" s="255"/>
      <c r="H29" s="43"/>
    </row>
    <row r="30" spans="1:8" x14ac:dyDescent="0.25">
      <c r="A30" s="1"/>
      <c r="B30" s="240" t="s">
        <v>740</v>
      </c>
      <c r="C30" s="245" t="s">
        <v>741</v>
      </c>
      <c r="D30" s="39"/>
      <c r="E30" s="238"/>
      <c r="F30" s="254"/>
      <c r="G30" s="255"/>
      <c r="H30" s="43"/>
    </row>
    <row r="31" spans="1:8" x14ac:dyDescent="0.25">
      <c r="A31" s="1"/>
      <c r="B31" s="240" t="s">
        <v>58</v>
      </c>
      <c r="C31" s="252" t="s">
        <v>742</v>
      </c>
      <c r="D31" s="208" t="s">
        <v>53</v>
      </c>
      <c r="E31" s="238">
        <v>1</v>
      </c>
      <c r="F31" s="260"/>
      <c r="G31" s="261">
        <f t="shared" ref="G31:G32" si="2">E31*F31</f>
        <v>0</v>
      </c>
      <c r="H31" s="43"/>
    </row>
    <row r="32" spans="1:8" x14ac:dyDescent="0.25">
      <c r="A32" s="1"/>
      <c r="B32" s="240" t="s">
        <v>60</v>
      </c>
      <c r="C32" s="252" t="s">
        <v>743</v>
      </c>
      <c r="D32" s="208" t="s">
        <v>53</v>
      </c>
      <c r="E32" s="238">
        <v>3</v>
      </c>
      <c r="F32" s="260"/>
      <c r="G32" s="261">
        <f t="shared" si="2"/>
        <v>0</v>
      </c>
      <c r="H32" s="43"/>
    </row>
    <row r="33" spans="1:8" x14ac:dyDescent="0.25">
      <c r="A33" s="1"/>
      <c r="B33" s="240"/>
      <c r="C33" s="252"/>
      <c r="D33" s="208"/>
      <c r="E33" s="238"/>
      <c r="F33" s="254"/>
      <c r="G33" s="255"/>
      <c r="H33" s="43"/>
    </row>
    <row r="34" spans="1:8" x14ac:dyDescent="0.25">
      <c r="A34" s="1"/>
      <c r="B34" s="240" t="s">
        <v>744</v>
      </c>
      <c r="C34" s="245" t="s">
        <v>745</v>
      </c>
      <c r="D34" s="208"/>
      <c r="E34" s="238"/>
      <c r="F34" s="254"/>
      <c r="G34" s="255"/>
      <c r="H34" s="43"/>
    </row>
    <row r="35" spans="1:8" x14ac:dyDescent="0.25">
      <c r="A35" s="1"/>
      <c r="B35" s="240" t="s">
        <v>58</v>
      </c>
      <c r="C35" s="252" t="s">
        <v>742</v>
      </c>
      <c r="D35" s="208" t="s">
        <v>53</v>
      </c>
      <c r="E35" s="238">
        <v>1</v>
      </c>
      <c r="F35" s="260"/>
      <c r="G35" s="261">
        <f t="shared" ref="G35:G36" si="3">E35*F35</f>
        <v>0</v>
      </c>
      <c r="H35" s="43"/>
    </row>
    <row r="36" spans="1:8" x14ac:dyDescent="0.25">
      <c r="A36" s="1"/>
      <c r="B36" s="240" t="s">
        <v>60</v>
      </c>
      <c r="C36" s="252" t="s">
        <v>743</v>
      </c>
      <c r="D36" s="208" t="s">
        <v>53</v>
      </c>
      <c r="E36" s="238">
        <v>3</v>
      </c>
      <c r="F36" s="260"/>
      <c r="G36" s="261">
        <f t="shared" si="3"/>
        <v>0</v>
      </c>
      <c r="H36" s="43"/>
    </row>
    <row r="37" spans="1:8" x14ac:dyDescent="0.25">
      <c r="A37" s="1"/>
      <c r="B37" s="240"/>
      <c r="C37" s="252"/>
      <c r="D37" s="208"/>
      <c r="E37" s="238"/>
      <c r="F37" s="254"/>
      <c r="G37" s="255"/>
      <c r="H37" s="43"/>
    </row>
    <row r="38" spans="1:8" ht="26.4" customHeight="1" x14ac:dyDescent="0.25">
      <c r="A38" s="1"/>
      <c r="B38" s="243" t="s">
        <v>746</v>
      </c>
      <c r="C38" s="251" t="s">
        <v>747</v>
      </c>
      <c r="D38" s="208"/>
      <c r="E38" s="238"/>
      <c r="F38" s="254"/>
      <c r="G38" s="255"/>
      <c r="H38" s="43"/>
    </row>
    <row r="39" spans="1:8" x14ac:dyDescent="0.25">
      <c r="A39" s="1"/>
      <c r="B39" s="240" t="s">
        <v>748</v>
      </c>
      <c r="C39" s="245" t="s">
        <v>749</v>
      </c>
      <c r="D39" s="208"/>
      <c r="E39" s="238"/>
      <c r="F39" s="254"/>
      <c r="G39" s="255"/>
      <c r="H39" s="43"/>
    </row>
    <row r="40" spans="1:8" x14ac:dyDescent="0.25">
      <c r="A40" s="1"/>
      <c r="B40" s="240" t="s">
        <v>58</v>
      </c>
      <c r="C40" s="252" t="s">
        <v>742</v>
      </c>
      <c r="D40" s="208" t="s">
        <v>53</v>
      </c>
      <c r="E40" s="238">
        <v>1</v>
      </c>
      <c r="F40" s="260"/>
      <c r="G40" s="261">
        <f t="shared" ref="G40:G41" si="4">E40*F40</f>
        <v>0</v>
      </c>
      <c r="H40" s="43"/>
    </row>
    <row r="41" spans="1:8" x14ac:dyDescent="0.25">
      <c r="A41" s="1"/>
      <c r="B41" s="240" t="s">
        <v>60</v>
      </c>
      <c r="C41" s="252" t="s">
        <v>743</v>
      </c>
      <c r="D41" s="208" t="s">
        <v>53</v>
      </c>
      <c r="E41" s="238">
        <v>3</v>
      </c>
      <c r="F41" s="260"/>
      <c r="G41" s="261">
        <f t="shared" si="4"/>
        <v>0</v>
      </c>
      <c r="H41" s="43"/>
    </row>
    <row r="42" spans="1:8" x14ac:dyDescent="0.25">
      <c r="A42" s="1"/>
      <c r="B42" s="247"/>
      <c r="C42" s="231"/>
      <c r="D42" s="208"/>
      <c r="E42" s="238"/>
      <c r="F42" s="257"/>
      <c r="G42" s="258"/>
      <c r="H42" s="43"/>
    </row>
    <row r="43" spans="1:8" x14ac:dyDescent="0.25">
      <c r="A43" s="1"/>
      <c r="B43" s="240" t="s">
        <v>750</v>
      </c>
      <c r="C43" s="245" t="s">
        <v>745</v>
      </c>
      <c r="D43" s="39"/>
      <c r="E43" s="22"/>
      <c r="F43" s="257"/>
      <c r="G43" s="258"/>
      <c r="H43" s="43"/>
    </row>
    <row r="44" spans="1:8" x14ac:dyDescent="0.25">
      <c r="A44" s="1"/>
      <c r="B44" s="240" t="s">
        <v>58</v>
      </c>
      <c r="C44" s="252" t="s">
        <v>742</v>
      </c>
      <c r="D44" s="208" t="s">
        <v>53</v>
      </c>
      <c r="E44" s="238">
        <v>1</v>
      </c>
      <c r="F44" s="260"/>
      <c r="G44" s="261">
        <f t="shared" ref="G44:G45" si="5">E44*F44</f>
        <v>0</v>
      </c>
      <c r="H44" s="43"/>
    </row>
    <row r="45" spans="1:8" x14ac:dyDescent="0.25">
      <c r="A45" s="1"/>
      <c r="B45" s="240" t="s">
        <v>60</v>
      </c>
      <c r="C45" s="252" t="s">
        <v>743</v>
      </c>
      <c r="D45" s="208" t="s">
        <v>53</v>
      </c>
      <c r="E45" s="238">
        <v>3</v>
      </c>
      <c r="F45" s="260"/>
      <c r="G45" s="261">
        <f t="shared" si="5"/>
        <v>0</v>
      </c>
      <c r="H45" s="43"/>
    </row>
    <row r="46" spans="1:8" x14ac:dyDescent="0.25">
      <c r="A46" s="1"/>
      <c r="B46" s="240"/>
      <c r="C46" s="245"/>
      <c r="D46" s="238"/>
      <c r="E46" s="238"/>
      <c r="F46" s="254"/>
      <c r="G46" s="255"/>
      <c r="H46" s="43"/>
    </row>
    <row r="47" spans="1:8" x14ac:dyDescent="0.25">
      <c r="A47" s="1"/>
      <c r="B47" s="243"/>
      <c r="C47" s="241"/>
      <c r="D47" s="39"/>
      <c r="E47" s="22"/>
      <c r="F47" s="257"/>
      <c r="G47" s="258"/>
      <c r="H47" s="43"/>
    </row>
    <row r="48" spans="1:8" x14ac:dyDescent="0.25">
      <c r="A48" s="1"/>
      <c r="B48" s="240"/>
      <c r="C48" s="242"/>
      <c r="D48" s="39"/>
      <c r="E48" s="22"/>
      <c r="F48" s="257"/>
      <c r="G48" s="258"/>
      <c r="H48" s="43"/>
    </row>
    <row r="49" spans="1:8" x14ac:dyDescent="0.25">
      <c r="A49" s="1"/>
      <c r="B49" s="240"/>
      <c r="C49" s="253"/>
      <c r="D49" s="238"/>
      <c r="E49" s="238"/>
      <c r="F49" s="254"/>
      <c r="G49" s="255"/>
      <c r="H49" s="43"/>
    </row>
    <row r="50" spans="1:8" x14ac:dyDescent="0.25">
      <c r="A50" s="1"/>
      <c r="B50" s="240"/>
      <c r="C50" s="253"/>
      <c r="D50" s="238"/>
      <c r="E50" s="238"/>
      <c r="F50" s="254"/>
      <c r="G50" s="255"/>
      <c r="H50" s="43"/>
    </row>
    <row r="51" spans="1:8" x14ac:dyDescent="0.25">
      <c r="A51" s="1"/>
      <c r="B51" s="240"/>
      <c r="C51" s="245"/>
      <c r="D51" s="238"/>
      <c r="E51" s="238"/>
      <c r="F51" s="254"/>
      <c r="G51" s="255"/>
      <c r="H51" s="43"/>
    </row>
    <row r="52" spans="1:8" x14ac:dyDescent="0.25">
      <c r="A52" s="1"/>
      <c r="B52" s="249"/>
      <c r="C52" s="250"/>
      <c r="D52" s="39"/>
      <c r="E52" s="22"/>
      <c r="F52" s="257"/>
      <c r="G52" s="258"/>
      <c r="H52" s="43"/>
    </row>
    <row r="53" spans="1:8" x14ac:dyDescent="0.25">
      <c r="A53" s="1"/>
      <c r="B53" s="240"/>
      <c r="C53" s="251"/>
      <c r="D53" s="39"/>
      <c r="E53" s="22"/>
      <c r="F53" s="257"/>
      <c r="G53" s="258"/>
      <c r="H53" s="43"/>
    </row>
    <row r="54" spans="1:8" x14ac:dyDescent="0.25">
      <c r="A54" s="1"/>
      <c r="B54" s="240"/>
      <c r="C54" s="245"/>
      <c r="D54" s="208"/>
      <c r="E54" s="238"/>
      <c r="F54" s="254"/>
      <c r="G54" s="255"/>
      <c r="H54" s="43"/>
    </row>
    <row r="55" spans="1:8" x14ac:dyDescent="0.25">
      <c r="A55" s="1"/>
      <c r="B55" s="249"/>
      <c r="C55" s="250"/>
      <c r="D55" s="39"/>
      <c r="E55" s="22"/>
      <c r="F55" s="178"/>
      <c r="G55" s="211"/>
      <c r="H55" s="43"/>
    </row>
    <row r="56" spans="1:8" x14ac:dyDescent="0.25">
      <c r="A56" s="1"/>
      <c r="B56" s="249"/>
      <c r="C56" s="250"/>
      <c r="D56" s="39"/>
      <c r="E56" s="22"/>
      <c r="F56" s="178"/>
      <c r="G56" s="211"/>
      <c r="H56" s="43"/>
    </row>
    <row r="57" spans="1:8" x14ac:dyDescent="0.25">
      <c r="A57" s="1"/>
      <c r="B57" s="91"/>
      <c r="C57" s="3"/>
      <c r="D57" s="39"/>
      <c r="E57" s="22"/>
      <c r="F57" s="42"/>
      <c r="G57" s="211" t="str">
        <f>IF(D57="","",E57*F57)</f>
        <v/>
      </c>
      <c r="H57" s="43"/>
    </row>
    <row r="58" spans="1:8" x14ac:dyDescent="0.25">
      <c r="A58" s="30"/>
      <c r="B58" s="87" t="str">
        <f>$B$10</f>
        <v>C13.7</v>
      </c>
      <c r="C58" s="32" t="s">
        <v>339</v>
      </c>
      <c r="D58" s="33"/>
      <c r="E58" s="34"/>
      <c r="F58" s="33"/>
      <c r="G58" s="35">
        <f>SUM(G9:G57)</f>
        <v>0</v>
      </c>
      <c r="H58" s="36"/>
    </row>
  </sheetData>
  <mergeCells count="4">
    <mergeCell ref="E1:G1"/>
    <mergeCell ref="B4:F4"/>
    <mergeCell ref="G4:G7"/>
    <mergeCell ref="B5:F7"/>
  </mergeCells>
  <pageMargins left="0.7" right="0.7" top="0.75" bottom="0.75" header="0.3" footer="0.3"/>
  <pageSetup paperSize="9" scale="7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F506D-FDF1-45F0-8814-5FA3B2497A2D}">
  <dimension ref="A1:H29"/>
  <sheetViews>
    <sheetView view="pageBreakPreview" zoomScale="85" zoomScaleNormal="100" zoomScaleSheetLayoutView="85" workbookViewId="0">
      <selection activeCell="M20" sqref="M20"/>
    </sheetView>
  </sheetViews>
  <sheetFormatPr defaultRowHeight="13.2" x14ac:dyDescent="0.25"/>
  <cols>
    <col min="1" max="1" width="0.88671875" customWidth="1"/>
    <col min="2" max="2" width="11.6640625" customWidth="1"/>
    <col min="3" max="3" width="43.21875" customWidth="1"/>
    <col min="4" max="4" width="5.21875" bestFit="1" customWidth="1"/>
    <col min="5" max="5" width="12.6640625" customWidth="1"/>
    <col min="6" max="7" width="15.6640625" customWidth="1"/>
    <col min="8" max="8" width="0.88671875" customWidth="1"/>
  </cols>
  <sheetData>
    <row r="1" spans="1:8" x14ac:dyDescent="0.25">
      <c r="A1" s="1"/>
      <c r="B1" s="2" t="str">
        <f>Client1</f>
        <v>Province of KwaZulu-Natal</v>
      </c>
      <c r="C1" s="3"/>
      <c r="D1" s="4"/>
      <c r="E1" s="323" t="str">
        <f>"Contract No. "&amp;ContractNo</f>
        <v>Contract No. ZNB01871/00000/00/PMC/INF/23/T</v>
      </c>
      <c r="F1" s="323"/>
      <c r="G1" s="323"/>
      <c r="H1" s="5"/>
    </row>
    <row r="2" spans="1:8" x14ac:dyDescent="0.25">
      <c r="A2" s="1"/>
      <c r="B2" s="77" t="str">
        <f>Client2</f>
        <v>Department of Transport</v>
      </c>
      <c r="C2" s="3"/>
      <c r="D2" s="4"/>
      <c r="E2" s="4"/>
      <c r="F2" s="1"/>
      <c r="G2" s="5"/>
      <c r="H2" s="5"/>
    </row>
    <row r="3" spans="1:8" x14ac:dyDescent="0.25">
      <c r="A3" s="1"/>
      <c r="B3" s="69"/>
      <c r="C3" s="69"/>
      <c r="D3" s="70"/>
      <c r="E3" s="70"/>
      <c r="F3" s="71"/>
      <c r="G3" s="78"/>
      <c r="H3" s="5"/>
    </row>
    <row r="4" spans="1:8" x14ac:dyDescent="0.25">
      <c r="A4" s="1"/>
      <c r="B4" s="318" t="s">
        <v>491</v>
      </c>
      <c r="C4" s="319"/>
      <c r="D4" s="319"/>
      <c r="E4" s="319"/>
      <c r="F4" s="319"/>
      <c r="G4" s="315" t="str">
        <f>"CHAPTER "&amp;B10</f>
        <v>CHAPTER C13.8</v>
      </c>
      <c r="H4" s="6"/>
    </row>
    <row r="5" spans="1:8" x14ac:dyDescent="0.25">
      <c r="A5" s="1"/>
      <c r="B5" s="311" t="str">
        <f>ContractDescription</f>
        <v>THE UPGRADE OF MSUNDUZI RIVER BRIDGE (GRIMTHORPE AVE TO BISHOPSTOWE) DISTRICT ROAD D669 KM 2.54</v>
      </c>
      <c r="C5" s="312"/>
      <c r="D5" s="312"/>
      <c r="E5" s="312"/>
      <c r="F5" s="312"/>
      <c r="G5" s="316"/>
      <c r="H5" s="9"/>
    </row>
    <row r="6" spans="1:8" x14ac:dyDescent="0.25">
      <c r="A6" s="1"/>
      <c r="B6" s="311"/>
      <c r="C6" s="312"/>
      <c r="D6" s="312"/>
      <c r="E6" s="312"/>
      <c r="F6" s="312"/>
      <c r="G6" s="316"/>
      <c r="H6" s="9"/>
    </row>
    <row r="7" spans="1:8" x14ac:dyDescent="0.25">
      <c r="A7" s="1"/>
      <c r="B7" s="313"/>
      <c r="C7" s="314"/>
      <c r="D7" s="314"/>
      <c r="E7" s="314"/>
      <c r="F7" s="314"/>
      <c r="G7" s="317"/>
      <c r="H7" s="9"/>
    </row>
    <row r="8" spans="1:8" x14ac:dyDescent="0.25">
      <c r="A8" s="10"/>
      <c r="B8" s="11" t="s">
        <v>0</v>
      </c>
      <c r="C8" s="12" t="s">
        <v>1</v>
      </c>
      <c r="D8" s="12" t="s">
        <v>2</v>
      </c>
      <c r="E8" s="12" t="s">
        <v>3</v>
      </c>
      <c r="F8" s="12" t="s">
        <v>4</v>
      </c>
      <c r="G8" s="12" t="s">
        <v>5</v>
      </c>
      <c r="H8" s="13"/>
    </row>
    <row r="9" spans="1:8" x14ac:dyDescent="0.25">
      <c r="A9" s="1"/>
      <c r="B9" s="74"/>
      <c r="C9" s="73"/>
      <c r="D9" s="16"/>
      <c r="E9" s="16"/>
      <c r="F9" s="17"/>
      <c r="G9" s="18" t="str">
        <f>IF(D9="","",E9*F9)</f>
        <v/>
      </c>
      <c r="H9" s="19"/>
    </row>
    <row r="10" spans="1:8" x14ac:dyDescent="0.25">
      <c r="A10" s="1"/>
      <c r="B10" s="199" t="s">
        <v>751</v>
      </c>
      <c r="C10" s="262" t="s">
        <v>752</v>
      </c>
      <c r="D10" s="16"/>
      <c r="E10" s="16"/>
      <c r="F10" s="17"/>
      <c r="G10" s="18" t="str">
        <f>IF(D10="","",E10*F10)</f>
        <v/>
      </c>
      <c r="H10" s="19"/>
    </row>
    <row r="11" spans="1:8" x14ac:dyDescent="0.25">
      <c r="A11" s="1"/>
      <c r="B11" s="199"/>
      <c r="C11" s="298"/>
      <c r="D11" s="16"/>
      <c r="E11" s="16"/>
      <c r="F11" s="17"/>
      <c r="G11" s="18"/>
      <c r="H11" s="19"/>
    </row>
    <row r="12" spans="1:8" x14ac:dyDescent="0.25">
      <c r="A12" s="1"/>
      <c r="B12" s="243" t="s">
        <v>753</v>
      </c>
      <c r="C12" s="242" t="s">
        <v>754</v>
      </c>
      <c r="D12" s="208"/>
      <c r="E12" s="238"/>
      <c r="F12" s="254"/>
      <c r="G12" s="255"/>
      <c r="H12" s="43"/>
    </row>
    <row r="13" spans="1:8" x14ac:dyDescent="0.25">
      <c r="A13" s="1"/>
      <c r="B13" s="240" t="s">
        <v>755</v>
      </c>
      <c r="C13" s="245" t="s">
        <v>756</v>
      </c>
      <c r="D13" s="208"/>
      <c r="E13" s="238"/>
      <c r="F13" s="254"/>
      <c r="G13" s="255"/>
      <c r="H13" s="43"/>
    </row>
    <row r="14" spans="1:8" ht="26.4" x14ac:dyDescent="0.25">
      <c r="A14" s="1"/>
      <c r="B14" s="240" t="s">
        <v>58</v>
      </c>
      <c r="C14" s="252" t="s">
        <v>757</v>
      </c>
      <c r="D14" s="208" t="s">
        <v>6</v>
      </c>
      <c r="E14" s="238">
        <v>12</v>
      </c>
      <c r="F14" s="260"/>
      <c r="G14" s="272">
        <f t="shared" ref="G14:G15" si="0">E14*F14</f>
        <v>0</v>
      </c>
      <c r="H14" s="43"/>
    </row>
    <row r="15" spans="1:8" ht="39.6" x14ac:dyDescent="0.25">
      <c r="A15" s="1"/>
      <c r="B15" s="240" t="s">
        <v>60</v>
      </c>
      <c r="C15" s="252" t="s">
        <v>758</v>
      </c>
      <c r="D15" s="208" t="s">
        <v>53</v>
      </c>
      <c r="E15" s="238">
        <v>2</v>
      </c>
      <c r="F15" s="260"/>
      <c r="G15" s="272">
        <f t="shared" si="0"/>
        <v>0</v>
      </c>
      <c r="H15" s="43"/>
    </row>
    <row r="16" spans="1:8" ht="26.4" x14ac:dyDescent="0.25">
      <c r="A16" s="1"/>
      <c r="B16" s="240" t="s">
        <v>83</v>
      </c>
      <c r="C16" s="231" t="s">
        <v>759</v>
      </c>
      <c r="D16" s="208" t="s">
        <v>6</v>
      </c>
      <c r="E16" s="238">
        <v>12</v>
      </c>
      <c r="F16" s="260"/>
      <c r="G16" s="272">
        <f t="shared" ref="G16:G17" si="1">E16*F16</f>
        <v>0</v>
      </c>
      <c r="H16" s="43"/>
    </row>
    <row r="17" spans="1:8" ht="26.4" x14ac:dyDescent="0.25">
      <c r="A17" s="1"/>
      <c r="B17" s="240" t="s">
        <v>62</v>
      </c>
      <c r="C17" s="245" t="s">
        <v>760</v>
      </c>
      <c r="D17" s="39" t="s">
        <v>6</v>
      </c>
      <c r="E17" s="238">
        <v>8</v>
      </c>
      <c r="F17" s="260"/>
      <c r="G17" s="272">
        <f t="shared" si="1"/>
        <v>0</v>
      </c>
      <c r="H17" s="43"/>
    </row>
    <row r="18" spans="1:8" ht="39.6" x14ac:dyDescent="0.25">
      <c r="A18" s="1"/>
      <c r="B18" s="240" t="s">
        <v>63</v>
      </c>
      <c r="C18" s="252" t="s">
        <v>761</v>
      </c>
      <c r="D18" s="208" t="s">
        <v>53</v>
      </c>
      <c r="E18" s="238">
        <v>3</v>
      </c>
      <c r="F18" s="260"/>
      <c r="G18" s="272">
        <f t="shared" ref="G18" si="2">E18*F18</f>
        <v>0</v>
      </c>
      <c r="H18" s="43"/>
    </row>
    <row r="19" spans="1:8" x14ac:dyDescent="0.25">
      <c r="A19" s="1"/>
      <c r="B19" s="240"/>
      <c r="C19" s="252"/>
      <c r="D19" s="208"/>
      <c r="E19" s="238"/>
      <c r="F19" s="260"/>
      <c r="G19" s="272"/>
      <c r="H19" s="43"/>
    </row>
    <row r="20" spans="1:8" x14ac:dyDescent="0.25">
      <c r="A20" s="1"/>
      <c r="B20" s="240" t="s">
        <v>762</v>
      </c>
      <c r="C20" s="245" t="s">
        <v>763</v>
      </c>
      <c r="D20" s="238"/>
      <c r="E20" s="238"/>
      <c r="F20" s="254"/>
      <c r="G20" s="273"/>
      <c r="H20" s="43"/>
    </row>
    <row r="21" spans="1:8" x14ac:dyDescent="0.25">
      <c r="A21" s="1"/>
      <c r="B21" s="240" t="s">
        <v>58</v>
      </c>
      <c r="C21" s="245" t="s">
        <v>764</v>
      </c>
      <c r="D21" s="39" t="s">
        <v>6</v>
      </c>
      <c r="E21" s="22">
        <v>18</v>
      </c>
      <c r="F21" s="260"/>
      <c r="G21" s="272">
        <f t="shared" ref="G21" si="3">E21*F21</f>
        <v>0</v>
      </c>
      <c r="H21" s="43"/>
    </row>
    <row r="22" spans="1:8" x14ac:dyDescent="0.25">
      <c r="A22" s="1"/>
      <c r="B22" s="240"/>
      <c r="C22" s="242"/>
      <c r="D22" s="39"/>
      <c r="E22" s="22"/>
      <c r="F22" s="257"/>
      <c r="G22" s="274"/>
      <c r="H22" s="43"/>
    </row>
    <row r="23" spans="1:8" ht="39.6" x14ac:dyDescent="0.25">
      <c r="A23" s="1"/>
      <c r="B23" s="243" t="s">
        <v>765</v>
      </c>
      <c r="C23" s="242" t="s">
        <v>767</v>
      </c>
      <c r="D23" s="238" t="s">
        <v>6</v>
      </c>
      <c r="E23" s="238">
        <v>254</v>
      </c>
      <c r="F23" s="260"/>
      <c r="G23" s="272">
        <f t="shared" ref="G23" si="4">E23*F23</f>
        <v>0</v>
      </c>
      <c r="H23" s="43"/>
    </row>
    <row r="24" spans="1:8" x14ac:dyDescent="0.25">
      <c r="A24" s="1"/>
      <c r="B24" s="240"/>
      <c r="C24" s="242"/>
      <c r="D24" s="238"/>
      <c r="E24" s="238"/>
      <c r="F24" s="254"/>
      <c r="G24" s="273"/>
      <c r="H24" s="43"/>
    </row>
    <row r="25" spans="1:8" x14ac:dyDescent="0.25">
      <c r="A25" s="1"/>
      <c r="B25" s="243" t="s">
        <v>766</v>
      </c>
      <c r="C25" s="242" t="s">
        <v>768</v>
      </c>
      <c r="D25" s="238"/>
      <c r="E25" s="166"/>
      <c r="F25" s="254"/>
      <c r="G25" s="273"/>
      <c r="H25" s="43"/>
    </row>
    <row r="26" spans="1:8" ht="52.8" x14ac:dyDescent="0.25">
      <c r="A26" s="1"/>
      <c r="B26" s="240" t="s">
        <v>769</v>
      </c>
      <c r="C26" s="245" t="s">
        <v>770</v>
      </c>
      <c r="D26" s="39" t="s">
        <v>6</v>
      </c>
      <c r="E26" s="238">
        <v>38</v>
      </c>
      <c r="F26" s="260"/>
      <c r="G26" s="272">
        <f t="shared" ref="G26" si="5">E26*F26</f>
        <v>0</v>
      </c>
      <c r="H26" s="43"/>
    </row>
    <row r="27" spans="1:8" x14ac:dyDescent="0.25">
      <c r="A27" s="1"/>
      <c r="B27" s="240"/>
      <c r="C27" s="245"/>
      <c r="D27" s="39"/>
      <c r="E27" s="278"/>
      <c r="F27" s="299"/>
      <c r="G27" s="300"/>
      <c r="H27" s="43"/>
    </row>
    <row r="28" spans="1:8" x14ac:dyDescent="0.25">
      <c r="A28" s="1"/>
      <c r="B28" s="195"/>
      <c r="C28" s="301"/>
      <c r="D28" s="302"/>
      <c r="E28" s="302"/>
      <c r="F28" s="303"/>
      <c r="G28" s="304"/>
      <c r="H28" s="43"/>
    </row>
    <row r="29" spans="1:8" x14ac:dyDescent="0.25">
      <c r="A29" s="30"/>
      <c r="B29" s="87" t="str">
        <f>$B$10</f>
        <v>C13.8</v>
      </c>
      <c r="C29" s="32" t="s">
        <v>339</v>
      </c>
      <c r="D29" s="33"/>
      <c r="E29" s="34"/>
      <c r="F29" s="33"/>
      <c r="G29" s="35">
        <f>SUM(G9:G27)</f>
        <v>0</v>
      </c>
      <c r="H29" s="36"/>
    </row>
  </sheetData>
  <mergeCells count="4">
    <mergeCell ref="E1:G1"/>
    <mergeCell ref="B4:F4"/>
    <mergeCell ref="G4:G7"/>
    <mergeCell ref="B5:F7"/>
  </mergeCells>
  <pageMargins left="0.7" right="0.7" top="0.75" bottom="0.75" header="0.3" footer="0.3"/>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36809-3F28-4A48-989F-969416B37FC2}">
  <sheetPr>
    <tabColor theme="3" tint="0.59999389629810485"/>
  </sheetPr>
  <dimension ref="B1:I42"/>
  <sheetViews>
    <sheetView view="pageBreakPreview" zoomScale="70" zoomScaleNormal="100" zoomScaleSheetLayoutView="70" zoomScalePageLayoutView="150" workbookViewId="0">
      <selection activeCell="K48" sqref="K48"/>
    </sheetView>
  </sheetViews>
  <sheetFormatPr defaultColWidth="8.88671875" defaultRowHeight="13.2" x14ac:dyDescent="0.25"/>
  <cols>
    <col min="1" max="1" width="0.88671875" style="52" customWidth="1"/>
    <col min="2" max="2" width="11.6640625" style="54" customWidth="1"/>
    <col min="3" max="3" width="45.6640625" style="53" customWidth="1"/>
    <col min="4" max="4" width="13.6640625" style="53" customWidth="1"/>
    <col min="5" max="5" width="5.6640625" style="81" customWidth="1"/>
    <col min="6" max="6" width="15.109375" style="52" customWidth="1"/>
    <col min="7" max="7" width="15.6640625" style="52" customWidth="1"/>
    <col min="8" max="8" width="17" style="82" customWidth="1"/>
    <col min="9" max="9" width="17.5546875" style="52" customWidth="1"/>
    <col min="10" max="10" width="9.44140625" style="52" customWidth="1"/>
    <col min="11" max="11" width="36.6640625" style="52" customWidth="1"/>
    <col min="12" max="19" width="14.6640625" style="52" customWidth="1"/>
    <col min="20" max="20" width="15.5546875" style="52" customWidth="1"/>
    <col min="21" max="21" width="16.109375" style="52" customWidth="1"/>
    <col min="22" max="22" width="15.33203125" style="52" customWidth="1"/>
    <col min="23" max="23" width="12.6640625" style="52" bestFit="1" customWidth="1"/>
    <col min="24" max="16384" width="8.88671875" style="52"/>
  </cols>
  <sheetData>
    <row r="1" spans="2:9" x14ac:dyDescent="0.25">
      <c r="B1" s="2" t="str">
        <f>Client1</f>
        <v>Province of KwaZulu-Natal</v>
      </c>
      <c r="D1" s="4"/>
      <c r="E1" s="4"/>
      <c r="F1" s="323" t="str">
        <f>"Contract No. "&amp;ContractNo</f>
        <v>Contract No. ZNB01871/00000/00/PMC/INF/23/T</v>
      </c>
      <c r="G1" s="323"/>
      <c r="H1" s="323"/>
    </row>
    <row r="2" spans="2:9" s="1" customFormat="1" ht="18" customHeight="1" x14ac:dyDescent="0.25">
      <c r="B2" s="77" t="str">
        <f>Client2</f>
        <v>Department of Transport</v>
      </c>
      <c r="C2" s="53"/>
      <c r="D2" s="4"/>
      <c r="E2" s="4"/>
      <c r="F2" s="4"/>
      <c r="H2" s="5"/>
      <c r="I2" s="4"/>
    </row>
    <row r="3" spans="2:9" s="1" customFormat="1" ht="16.5" customHeight="1" x14ac:dyDescent="0.25">
      <c r="B3" s="69"/>
      <c r="C3" s="79"/>
      <c r="D3" s="70"/>
      <c r="E3" s="70"/>
      <c r="F3" s="70"/>
      <c r="G3" s="71"/>
      <c r="H3" s="78"/>
      <c r="I3" s="4"/>
    </row>
    <row r="4" spans="2:9" s="1" customFormat="1" ht="7.5" customHeight="1" x14ac:dyDescent="0.25">
      <c r="B4" s="311" t="str">
        <f>ContractDescription</f>
        <v>THE UPGRADE OF MSUNDUZI RIVER BRIDGE (GRIMTHORPE AVE TO BISHOPSTOWE) DISTRICT ROAD D669 KM 2.54</v>
      </c>
      <c r="C4" s="312"/>
      <c r="D4" s="312"/>
      <c r="E4" s="312"/>
      <c r="F4" s="312"/>
      <c r="G4" s="312"/>
      <c r="H4" s="316"/>
      <c r="I4" s="4"/>
    </row>
    <row r="5" spans="2:9" ht="12.75" customHeight="1" x14ac:dyDescent="0.25">
      <c r="B5" s="311"/>
      <c r="C5" s="312"/>
      <c r="D5" s="312"/>
      <c r="E5" s="312"/>
      <c r="F5" s="312"/>
      <c r="G5" s="312"/>
      <c r="H5" s="316"/>
    </row>
    <row r="6" spans="2:9" ht="7.5" customHeight="1" x14ac:dyDescent="0.25">
      <c r="B6" s="313"/>
      <c r="C6" s="314"/>
      <c r="D6" s="314"/>
      <c r="E6" s="314"/>
      <c r="F6" s="314"/>
      <c r="G6" s="314"/>
      <c r="H6" s="317"/>
    </row>
    <row r="7" spans="2:9" ht="25.5" customHeight="1" x14ac:dyDescent="0.25">
      <c r="B7" s="335" t="s">
        <v>810</v>
      </c>
      <c r="C7" s="336"/>
      <c r="D7" s="336"/>
      <c r="E7" s="336"/>
      <c r="F7" s="336"/>
      <c r="G7" s="336"/>
      <c r="H7" s="337"/>
    </row>
    <row r="8" spans="2:9" x14ac:dyDescent="0.25">
      <c r="B8" s="12" t="s">
        <v>343</v>
      </c>
      <c r="C8" s="328" t="s">
        <v>1</v>
      </c>
      <c r="D8" s="329"/>
      <c r="E8" s="330"/>
      <c r="F8" s="12" t="s">
        <v>332</v>
      </c>
      <c r="G8" s="329" t="s">
        <v>5</v>
      </c>
      <c r="H8" s="330"/>
    </row>
    <row r="9" spans="2:9" ht="12.75" customHeight="1" x14ac:dyDescent="0.25">
      <c r="B9" s="22" t="s">
        <v>325</v>
      </c>
      <c r="C9" s="332" t="s">
        <v>324</v>
      </c>
      <c r="D9" s="333">
        <f>'C1.3'!D10</f>
        <v>0</v>
      </c>
      <c r="E9" s="334" t="e">
        <f>'C1.3'!#REF!</f>
        <v>#REF!</v>
      </c>
      <c r="F9" s="42"/>
      <c r="G9" s="340">
        <f>'C11.1-B'!G44</f>
        <v>5000</v>
      </c>
      <c r="H9" s="341"/>
    </row>
    <row r="10" spans="2:9" ht="12.75" customHeight="1" x14ac:dyDescent="0.25">
      <c r="B10" s="22" t="s">
        <v>505</v>
      </c>
      <c r="C10" s="332" t="s">
        <v>506</v>
      </c>
      <c r="D10" s="333">
        <f>'C1.4'!D10</f>
        <v>0</v>
      </c>
      <c r="E10" s="334" t="e">
        <f>'C1.4'!#REF!</f>
        <v>#REF!</v>
      </c>
      <c r="F10" s="42"/>
      <c r="G10" s="340">
        <f>'C11.2-B'!G44</f>
        <v>0</v>
      </c>
      <c r="H10" s="341"/>
    </row>
    <row r="11" spans="2:9" ht="12.75" customHeight="1" x14ac:dyDescent="0.25">
      <c r="B11" s="22" t="s">
        <v>345</v>
      </c>
      <c r="C11" s="332" t="s">
        <v>344</v>
      </c>
      <c r="D11" s="333">
        <f>'C1.5'!D10</f>
        <v>0</v>
      </c>
      <c r="E11" s="334" t="e">
        <f>'C1.5'!#REF!</f>
        <v>#REF!</v>
      </c>
      <c r="F11" s="42"/>
      <c r="G11" s="340">
        <f>'C11.4-B'!G44</f>
        <v>0</v>
      </c>
      <c r="H11" s="341"/>
    </row>
    <row r="12" spans="2:9" ht="12.75" customHeight="1" x14ac:dyDescent="0.25">
      <c r="B12" s="22" t="s">
        <v>304</v>
      </c>
      <c r="C12" s="332" t="s">
        <v>522</v>
      </c>
      <c r="D12" s="333" t="e">
        <f>#REF!</f>
        <v>#REF!</v>
      </c>
      <c r="E12" s="334" t="e">
        <f>#REF!</f>
        <v>#REF!</v>
      </c>
      <c r="F12" s="42"/>
      <c r="G12" s="340">
        <f>'C12.6-B'!G44</f>
        <v>0</v>
      </c>
      <c r="H12" s="341"/>
    </row>
    <row r="13" spans="2:9" ht="12.75" customHeight="1" x14ac:dyDescent="0.25">
      <c r="B13" s="22" t="s">
        <v>560</v>
      </c>
      <c r="C13" s="332" t="s">
        <v>561</v>
      </c>
      <c r="D13" s="333" t="e">
        <f>#REF!</f>
        <v>#REF!</v>
      </c>
      <c r="E13" s="334" t="e">
        <f>#REF!</f>
        <v>#REF!</v>
      </c>
      <c r="F13" s="42"/>
      <c r="G13" s="340">
        <f>'C13.1-B'!G58</f>
        <v>20000</v>
      </c>
      <c r="H13" s="341"/>
    </row>
    <row r="14" spans="2:9" ht="12.75" customHeight="1" x14ac:dyDescent="0.25">
      <c r="B14" s="22" t="s">
        <v>603</v>
      </c>
      <c r="C14" s="332" t="s">
        <v>604</v>
      </c>
      <c r="D14" s="333">
        <f>'C2.1'!D10</f>
        <v>0</v>
      </c>
      <c r="E14" s="334" t="e">
        <f>'C2.1'!#REF!</f>
        <v>#REF!</v>
      </c>
      <c r="F14" s="42"/>
      <c r="G14" s="340">
        <f>'C13.2-B'!G58</f>
        <v>0</v>
      </c>
      <c r="H14" s="341"/>
    </row>
    <row r="15" spans="2:9" ht="12.75" customHeight="1" x14ac:dyDescent="0.25">
      <c r="B15" s="22" t="s">
        <v>634</v>
      </c>
      <c r="C15" s="332" t="s">
        <v>635</v>
      </c>
      <c r="D15" s="333" t="e">
        <f>#REF!</f>
        <v>#REF!</v>
      </c>
      <c r="E15" s="334" t="e">
        <f>#REF!</f>
        <v>#REF!</v>
      </c>
      <c r="F15" s="42"/>
      <c r="G15" s="340">
        <f>'C13.3-B'!G58</f>
        <v>0</v>
      </c>
      <c r="H15" s="341"/>
    </row>
    <row r="16" spans="2:9" ht="12.75" customHeight="1" x14ac:dyDescent="0.25">
      <c r="B16" s="22" t="s">
        <v>650</v>
      </c>
      <c r="C16" s="332" t="s">
        <v>651</v>
      </c>
      <c r="D16" s="333" t="e">
        <f>#REF!</f>
        <v>#REF!</v>
      </c>
      <c r="E16" s="334" t="e">
        <f>#REF!</f>
        <v>#REF!</v>
      </c>
      <c r="F16" s="42"/>
      <c r="G16" s="340">
        <f>'C13.4-B'!G56</f>
        <v>0</v>
      </c>
      <c r="H16" s="341"/>
    </row>
    <row r="17" spans="2:8" ht="12.75" customHeight="1" x14ac:dyDescent="0.25">
      <c r="B17" s="22" t="s">
        <v>705</v>
      </c>
      <c r="C17" s="332" t="s">
        <v>706</v>
      </c>
      <c r="D17" s="333" t="e">
        <f>#REF!</f>
        <v>#REF!</v>
      </c>
      <c r="E17" s="334" t="e">
        <f>#REF!</f>
        <v>#REF!</v>
      </c>
      <c r="F17" s="42"/>
      <c r="G17" s="340">
        <f>'C13.6-B'!G58</f>
        <v>0</v>
      </c>
      <c r="H17" s="341"/>
    </row>
    <row r="18" spans="2:8" ht="12.75" customHeight="1" x14ac:dyDescent="0.25">
      <c r="B18" s="22" t="s">
        <v>719</v>
      </c>
      <c r="C18" s="332" t="s">
        <v>720</v>
      </c>
      <c r="D18" s="333" t="e">
        <f>#REF!</f>
        <v>#REF!</v>
      </c>
      <c r="E18" s="334" t="e">
        <f>#REF!</f>
        <v>#REF!</v>
      </c>
      <c r="F18" s="42"/>
      <c r="G18" s="340">
        <f>'C13.7-B'!G58</f>
        <v>0</v>
      </c>
      <c r="H18" s="341"/>
    </row>
    <row r="19" spans="2:8" ht="12.75" customHeight="1" x14ac:dyDescent="0.25">
      <c r="B19" s="22" t="s">
        <v>751</v>
      </c>
      <c r="C19" s="332" t="s">
        <v>752</v>
      </c>
      <c r="D19" s="333" t="e">
        <f>#REF!</f>
        <v>#REF!</v>
      </c>
      <c r="E19" s="334" t="e">
        <f>#REF!</f>
        <v>#REF!</v>
      </c>
      <c r="F19" s="42"/>
      <c r="G19" s="340">
        <f>'C13.8-B'!G29</f>
        <v>0</v>
      </c>
      <c r="H19" s="341"/>
    </row>
    <row r="20" spans="2:8" ht="12.75" customHeight="1" x14ac:dyDescent="0.25">
      <c r="B20" s="22"/>
      <c r="C20" s="332"/>
      <c r="D20" s="333"/>
      <c r="E20" s="334"/>
      <c r="F20" s="42"/>
      <c r="G20" s="340"/>
      <c r="H20" s="341"/>
    </row>
    <row r="21" spans="2:8" ht="12.75" customHeight="1" x14ac:dyDescent="0.25">
      <c r="B21" s="22"/>
      <c r="C21" s="332"/>
      <c r="D21" s="333"/>
      <c r="E21" s="334"/>
      <c r="F21" s="42"/>
      <c r="G21" s="340"/>
      <c r="H21" s="341"/>
    </row>
    <row r="22" spans="2:8" ht="12.75" customHeight="1" x14ac:dyDescent="0.25">
      <c r="B22" s="22"/>
      <c r="C22" s="332"/>
      <c r="D22" s="333"/>
      <c r="E22" s="334"/>
      <c r="F22" s="42"/>
      <c r="G22" s="340"/>
      <c r="H22" s="341"/>
    </row>
    <row r="23" spans="2:8" ht="12.75" customHeight="1" x14ac:dyDescent="0.25">
      <c r="B23" s="22"/>
      <c r="C23" s="332"/>
      <c r="D23" s="333"/>
      <c r="E23" s="334"/>
      <c r="F23" s="42"/>
      <c r="G23" s="340"/>
      <c r="H23" s="341"/>
    </row>
    <row r="24" spans="2:8" x14ac:dyDescent="0.25">
      <c r="B24" s="22"/>
      <c r="C24" s="332"/>
      <c r="D24" s="333"/>
      <c r="E24" s="334"/>
      <c r="F24" s="42"/>
      <c r="G24" s="340"/>
      <c r="H24" s="341"/>
    </row>
    <row r="25" spans="2:8" x14ac:dyDescent="0.25">
      <c r="B25" s="22"/>
      <c r="C25" s="332"/>
      <c r="D25" s="333"/>
      <c r="E25" s="334"/>
      <c r="F25" s="42"/>
      <c r="G25" s="340"/>
      <c r="H25" s="341"/>
    </row>
    <row r="26" spans="2:8" x14ac:dyDescent="0.25">
      <c r="B26" s="22"/>
      <c r="C26" s="332"/>
      <c r="D26" s="333"/>
      <c r="E26" s="334"/>
      <c r="F26" s="42"/>
      <c r="G26" s="340"/>
      <c r="H26" s="341"/>
    </row>
    <row r="27" spans="2:8" x14ac:dyDescent="0.25">
      <c r="B27" s="22"/>
      <c r="C27" s="332"/>
      <c r="D27" s="333"/>
      <c r="E27" s="334"/>
      <c r="F27" s="42"/>
      <c r="G27" s="340"/>
      <c r="H27" s="341"/>
    </row>
    <row r="28" spans="2:8" x14ac:dyDescent="0.25">
      <c r="B28" s="22"/>
      <c r="C28" s="332"/>
      <c r="D28" s="333"/>
      <c r="E28" s="334"/>
      <c r="F28" s="42"/>
      <c r="G28" s="340"/>
      <c r="H28" s="341"/>
    </row>
    <row r="29" spans="2:8" x14ac:dyDescent="0.25">
      <c r="B29" s="22"/>
      <c r="C29" s="332"/>
      <c r="D29" s="333"/>
      <c r="E29" s="334"/>
      <c r="F29" s="42"/>
      <c r="G29" s="340"/>
      <c r="H29" s="341"/>
    </row>
    <row r="30" spans="2:8" x14ac:dyDescent="0.25">
      <c r="B30" s="22"/>
      <c r="C30" s="332"/>
      <c r="D30" s="333"/>
      <c r="E30" s="334"/>
      <c r="F30" s="42"/>
      <c r="G30" s="340"/>
      <c r="H30" s="341"/>
    </row>
    <row r="31" spans="2:8" x14ac:dyDescent="0.25">
      <c r="B31" s="22"/>
      <c r="C31" s="332"/>
      <c r="D31" s="333"/>
      <c r="E31" s="334"/>
      <c r="F31" s="42"/>
      <c r="G31" s="340"/>
      <c r="H31" s="341"/>
    </row>
    <row r="32" spans="2:8" x14ac:dyDescent="0.25">
      <c r="B32" s="22"/>
      <c r="C32" s="332"/>
      <c r="D32" s="333"/>
      <c r="E32" s="334"/>
      <c r="F32" s="42"/>
      <c r="G32" s="340"/>
      <c r="H32" s="341"/>
    </row>
    <row r="33" spans="2:8" ht="16.95" customHeight="1" x14ac:dyDescent="0.25">
      <c r="B33" s="164"/>
      <c r="C33" s="345"/>
      <c r="D33" s="345"/>
      <c r="E33" s="345"/>
      <c r="F33" s="90"/>
      <c r="G33" s="348"/>
      <c r="H33" s="349"/>
    </row>
    <row r="34" spans="2:8" s="30" customFormat="1" ht="19.5" customHeight="1" x14ac:dyDescent="0.25">
      <c r="B34" s="350" t="s">
        <v>831</v>
      </c>
      <c r="C34" s="351"/>
      <c r="D34" s="351"/>
      <c r="E34" s="351"/>
      <c r="F34" s="351"/>
      <c r="G34" s="346">
        <f>SUM(G9:H33)</f>
        <v>25000</v>
      </c>
      <c r="H34" s="347"/>
    </row>
    <row r="36" spans="2:8" x14ac:dyDescent="0.25">
      <c r="H36" s="168"/>
    </row>
    <row r="37" spans="2:8" x14ac:dyDescent="0.25">
      <c r="F37" s="376"/>
      <c r="G37" s="376"/>
      <c r="H37" s="377"/>
    </row>
    <row r="38" spans="2:8" x14ac:dyDescent="0.25">
      <c r="F38" s="376"/>
      <c r="G38" s="376"/>
      <c r="H38" s="377"/>
    </row>
    <row r="39" spans="2:8" x14ac:dyDescent="0.25">
      <c r="F39" s="376"/>
      <c r="G39" s="376"/>
      <c r="H39" s="377"/>
    </row>
    <row r="40" spans="2:8" x14ac:dyDescent="0.25">
      <c r="F40" s="378"/>
      <c r="G40" s="378"/>
      <c r="H40" s="379"/>
    </row>
    <row r="41" spans="2:8" x14ac:dyDescent="0.25">
      <c r="F41" s="378"/>
      <c r="G41" s="378"/>
      <c r="H41" s="379"/>
    </row>
    <row r="42" spans="2:8" x14ac:dyDescent="0.25">
      <c r="F42" s="378"/>
      <c r="G42" s="378"/>
      <c r="H42" s="380"/>
    </row>
  </sheetData>
  <mergeCells count="58">
    <mergeCell ref="F1:H1"/>
    <mergeCell ref="B4:G6"/>
    <mergeCell ref="H4:H6"/>
    <mergeCell ref="B7:H7"/>
    <mergeCell ref="C8:E8"/>
    <mergeCell ref="G8:H8"/>
    <mergeCell ref="C9:E9"/>
    <mergeCell ref="G9:H9"/>
    <mergeCell ref="C10:E10"/>
    <mergeCell ref="G10:H10"/>
    <mergeCell ref="C11:E11"/>
    <mergeCell ref="G11:H11"/>
    <mergeCell ref="C12:E12"/>
    <mergeCell ref="G12:H12"/>
    <mergeCell ref="C13:E13"/>
    <mergeCell ref="G13:H13"/>
    <mergeCell ref="C14:E14"/>
    <mergeCell ref="G14:H14"/>
    <mergeCell ref="C15:E15"/>
    <mergeCell ref="G15:H15"/>
    <mergeCell ref="C16:E16"/>
    <mergeCell ref="G16:H16"/>
    <mergeCell ref="C17:E17"/>
    <mergeCell ref="G17:H17"/>
    <mergeCell ref="C18:E18"/>
    <mergeCell ref="G18:H18"/>
    <mergeCell ref="C19:E19"/>
    <mergeCell ref="G19:H19"/>
    <mergeCell ref="C20:E20"/>
    <mergeCell ref="G20:H20"/>
    <mergeCell ref="C21:E21"/>
    <mergeCell ref="G21:H21"/>
    <mergeCell ref="C22:E22"/>
    <mergeCell ref="G22:H22"/>
    <mergeCell ref="C23:E23"/>
    <mergeCell ref="G23:H23"/>
    <mergeCell ref="C24:E24"/>
    <mergeCell ref="G24:H24"/>
    <mergeCell ref="C25:E25"/>
    <mergeCell ref="G25:H25"/>
    <mergeCell ref="C26:E26"/>
    <mergeCell ref="G26:H26"/>
    <mergeCell ref="C27:E27"/>
    <mergeCell ref="G27:H27"/>
    <mergeCell ref="C28:E28"/>
    <mergeCell ref="G28:H28"/>
    <mergeCell ref="C29:E29"/>
    <mergeCell ref="G29:H29"/>
    <mergeCell ref="C30:E30"/>
    <mergeCell ref="G30:H30"/>
    <mergeCell ref="C31:E31"/>
    <mergeCell ref="G31:H31"/>
    <mergeCell ref="C32:E32"/>
    <mergeCell ref="G32:H32"/>
    <mergeCell ref="C33:E33"/>
    <mergeCell ref="G33:H33"/>
    <mergeCell ref="B34:F34"/>
    <mergeCell ref="G34:H34"/>
  </mergeCells>
  <pageMargins left="0.23622047244094491" right="0.23622047244094491" top="0.74803149606299213" bottom="0.74803149606299213" header="0.31496062992125984" footer="0.31496062992125984"/>
  <pageSetup paperSize="9" scale="62"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H67"/>
  <sheetViews>
    <sheetView view="pageBreakPreview" topLeftCell="A14" zoomScale="70" zoomScaleNormal="125" zoomScaleSheetLayoutView="70" zoomScalePageLayoutView="125" workbookViewId="0">
      <selection activeCell="M55" sqref="M55"/>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15.6640625" style="4" customWidth="1"/>
    <col min="6" max="6" width="15.6640625" style="134" customWidth="1"/>
    <col min="7" max="7" width="15.6640625" style="5" customWidth="1"/>
    <col min="8" max="8" width="0.88671875" style="5" customWidth="1"/>
    <col min="9" max="16384" width="6.88671875" style="1"/>
  </cols>
  <sheetData>
    <row r="1" spans="2:8" x14ac:dyDescent="0.25">
      <c r="B1" s="2" t="str">
        <f>Client1</f>
        <v>Province of KwaZulu-Natal</v>
      </c>
      <c r="E1" s="323" t="str">
        <f>"Contract No. "&amp;ContractNo</f>
        <v>Contract No. ZNB01871/00000/00/PMC/INF/23/T</v>
      </c>
      <c r="F1" s="323"/>
      <c r="G1" s="323"/>
    </row>
    <row r="2" spans="2:8" x14ac:dyDescent="0.25">
      <c r="B2" s="77" t="str">
        <f>Client2</f>
        <v>Department of Transport</v>
      </c>
    </row>
    <row r="3" spans="2:8" x14ac:dyDescent="0.25">
      <c r="B3" s="69"/>
      <c r="C3" s="69"/>
      <c r="D3" s="70"/>
      <c r="E3" s="70"/>
      <c r="F3" s="135"/>
      <c r="G3" s="78"/>
    </row>
    <row r="4" spans="2:8" x14ac:dyDescent="0.25">
      <c r="B4" s="318" t="s">
        <v>812</v>
      </c>
      <c r="C4" s="319"/>
      <c r="D4" s="319"/>
      <c r="E4" s="319"/>
      <c r="F4" s="319"/>
      <c r="G4" s="353" t="str">
        <f>"CHAPTER "&amp;B10</f>
        <v>CHAPTER E</v>
      </c>
      <c r="H4" s="6"/>
    </row>
    <row r="5" spans="2:8" ht="7.5" customHeight="1" x14ac:dyDescent="0.25">
      <c r="B5" s="311" t="str">
        <f>ContractDescription</f>
        <v>THE UPGRADE OF MSUNDUZI RIVER BRIDGE (GRIMTHORPE AVE TO BISHOPSTOWE) DISTRICT ROAD D669 KM 2.54</v>
      </c>
      <c r="C5" s="312"/>
      <c r="D5" s="312"/>
      <c r="E5" s="312"/>
      <c r="F5" s="312"/>
      <c r="G5" s="354"/>
      <c r="H5" s="9"/>
    </row>
    <row r="6" spans="2:8" ht="12.75" customHeight="1" x14ac:dyDescent="0.25">
      <c r="B6" s="311"/>
      <c r="C6" s="312"/>
      <c r="D6" s="312"/>
      <c r="E6" s="312"/>
      <c r="F6" s="312"/>
      <c r="G6" s="354"/>
      <c r="H6" s="9"/>
    </row>
    <row r="7" spans="2:8" ht="7.5" customHeight="1" x14ac:dyDescent="0.25">
      <c r="B7" s="313"/>
      <c r="C7" s="314"/>
      <c r="D7" s="314"/>
      <c r="E7" s="314"/>
      <c r="F7" s="314"/>
      <c r="G7" s="355"/>
      <c r="H7" s="9"/>
    </row>
    <row r="8" spans="2:8" s="10" customFormat="1" ht="24.9" customHeight="1" x14ac:dyDescent="0.25">
      <c r="B8" s="11" t="s">
        <v>0</v>
      </c>
      <c r="C8" s="12" t="s">
        <v>1</v>
      </c>
      <c r="D8" s="12" t="s">
        <v>2</v>
      </c>
      <c r="E8" s="12" t="s">
        <v>3</v>
      </c>
      <c r="F8" s="123" t="s">
        <v>4</v>
      </c>
      <c r="G8" s="12" t="s">
        <v>5</v>
      </c>
      <c r="H8" s="13"/>
    </row>
    <row r="9" spans="2:8" x14ac:dyDescent="0.25">
      <c r="B9" s="14"/>
      <c r="C9" s="15"/>
      <c r="D9" s="16"/>
      <c r="E9" s="16"/>
      <c r="F9" s="136"/>
      <c r="G9" s="18" t="str">
        <f t="shared" ref="G9:G40" si="0">IF(D9="","",E9*F9)</f>
        <v/>
      </c>
      <c r="H9" s="19"/>
    </row>
    <row r="10" spans="2:8" ht="26.4" x14ac:dyDescent="0.25">
      <c r="B10" s="65" t="s">
        <v>771</v>
      </c>
      <c r="C10" s="20" t="s">
        <v>329</v>
      </c>
      <c r="D10" s="22"/>
      <c r="E10" s="22"/>
      <c r="F10" s="137"/>
      <c r="G10" s="18" t="str">
        <f t="shared" si="0"/>
        <v/>
      </c>
      <c r="H10" s="43"/>
    </row>
    <row r="11" spans="2:8" x14ac:dyDescent="0.25">
      <c r="B11" s="51"/>
      <c r="C11" s="15"/>
      <c r="D11" s="22"/>
      <c r="E11" s="22"/>
      <c r="F11" s="137"/>
      <c r="G11" s="18" t="str">
        <f t="shared" si="0"/>
        <v/>
      </c>
      <c r="H11" s="43"/>
    </row>
    <row r="12" spans="2:8" ht="26.4" x14ac:dyDescent="0.25">
      <c r="B12" s="51" t="s">
        <v>772</v>
      </c>
      <c r="C12" s="15" t="s">
        <v>330</v>
      </c>
      <c r="D12" s="22" t="s">
        <v>11</v>
      </c>
      <c r="E12" s="22">
        <v>1</v>
      </c>
      <c r="F12" s="137"/>
      <c r="G12" s="18">
        <f t="shared" si="0"/>
        <v>0</v>
      </c>
      <c r="H12" s="43"/>
    </row>
    <row r="13" spans="2:8" x14ac:dyDescent="0.25">
      <c r="B13" s="65"/>
      <c r="C13" s="266"/>
      <c r="D13" s="22"/>
      <c r="E13" s="22"/>
      <c r="F13" s="137"/>
      <c r="G13" s="18" t="str">
        <f t="shared" si="0"/>
        <v/>
      </c>
      <c r="H13" s="43"/>
    </row>
    <row r="14" spans="2:8" ht="26.4" x14ac:dyDescent="0.25">
      <c r="B14" s="51" t="s">
        <v>773</v>
      </c>
      <c r="C14" s="15" t="s">
        <v>774</v>
      </c>
      <c r="D14" s="22"/>
      <c r="E14" s="23"/>
      <c r="F14" s="138"/>
      <c r="G14" s="18" t="str">
        <f t="shared" si="0"/>
        <v/>
      </c>
      <c r="H14" s="44"/>
    </row>
    <row r="15" spans="2:8" x14ac:dyDescent="0.25">
      <c r="B15" s="65"/>
      <c r="C15" s="15"/>
      <c r="D15" s="22"/>
      <c r="E15" s="23"/>
      <c r="F15" s="138"/>
      <c r="G15" s="18" t="str">
        <f t="shared" si="0"/>
        <v/>
      </c>
      <c r="H15" s="44"/>
    </row>
    <row r="16" spans="2:8" x14ac:dyDescent="0.25">
      <c r="B16" s="51" t="s">
        <v>58</v>
      </c>
      <c r="C16" s="15" t="s">
        <v>349</v>
      </c>
      <c r="D16" s="22"/>
      <c r="E16" s="23"/>
      <c r="F16" s="138"/>
      <c r="G16" s="18" t="str">
        <f t="shared" si="0"/>
        <v/>
      </c>
      <c r="H16" s="44"/>
    </row>
    <row r="17" spans="2:8" x14ac:dyDescent="0.25">
      <c r="B17" s="65"/>
      <c r="C17" s="15"/>
      <c r="D17" s="22"/>
      <c r="E17" s="23"/>
      <c r="F17" s="138"/>
      <c r="G17" s="18" t="str">
        <f t="shared" si="0"/>
        <v/>
      </c>
      <c r="H17" s="44"/>
    </row>
    <row r="18" spans="2:8" x14ac:dyDescent="0.25">
      <c r="B18" s="51" t="s">
        <v>236</v>
      </c>
      <c r="C18" s="15" t="s">
        <v>347</v>
      </c>
      <c r="D18" s="22" t="s">
        <v>300</v>
      </c>
      <c r="E18" s="23">
        <v>150000</v>
      </c>
      <c r="F18" s="138">
        <v>1</v>
      </c>
      <c r="G18" s="18">
        <f t="shared" si="0"/>
        <v>150000</v>
      </c>
      <c r="H18" s="43"/>
    </row>
    <row r="19" spans="2:8" x14ac:dyDescent="0.25">
      <c r="B19" s="51"/>
      <c r="C19" s="15"/>
      <c r="D19" s="22"/>
      <c r="E19" s="23"/>
      <c r="F19" s="138"/>
      <c r="G19" s="18" t="str">
        <f t="shared" si="0"/>
        <v/>
      </c>
      <c r="H19" s="43"/>
    </row>
    <row r="20" spans="2:8" ht="26.4" x14ac:dyDescent="0.25">
      <c r="B20" s="51" t="s">
        <v>237</v>
      </c>
      <c r="C20" s="15" t="s">
        <v>775</v>
      </c>
      <c r="D20" s="22" t="s">
        <v>35</v>
      </c>
      <c r="E20" s="265">
        <f>E18</f>
        <v>150000</v>
      </c>
      <c r="F20" s="267"/>
      <c r="G20" s="18">
        <f t="shared" si="0"/>
        <v>0</v>
      </c>
    </row>
    <row r="21" spans="2:8" x14ac:dyDescent="0.25">
      <c r="B21" s="51"/>
      <c r="C21" s="1"/>
      <c r="D21" s="22"/>
      <c r="E21" s="23"/>
      <c r="F21" s="138"/>
      <c r="G21" s="18" t="str">
        <f t="shared" si="0"/>
        <v/>
      </c>
    </row>
    <row r="22" spans="2:8" x14ac:dyDescent="0.25">
      <c r="B22" s="51" t="s">
        <v>60</v>
      </c>
      <c r="C22" s="15" t="s">
        <v>348</v>
      </c>
      <c r="D22" s="22"/>
      <c r="E22" s="23"/>
      <c r="F22" s="138"/>
      <c r="G22" s="18" t="str">
        <f t="shared" si="0"/>
        <v/>
      </c>
    </row>
    <row r="23" spans="2:8" x14ac:dyDescent="0.25">
      <c r="B23" s="51"/>
      <c r="C23" s="15"/>
      <c r="D23" s="22"/>
      <c r="E23" s="23"/>
      <c r="F23" s="138"/>
      <c r="G23" s="18" t="str">
        <f t="shared" si="0"/>
        <v/>
      </c>
    </row>
    <row r="24" spans="2:8" x14ac:dyDescent="0.25">
      <c r="B24" s="51" t="s">
        <v>272</v>
      </c>
      <c r="C24" s="15" t="s">
        <v>347</v>
      </c>
      <c r="D24" s="22" t="s">
        <v>300</v>
      </c>
      <c r="E24" s="23">
        <v>150000</v>
      </c>
      <c r="F24" s="138">
        <v>1</v>
      </c>
      <c r="G24" s="18">
        <f t="shared" si="0"/>
        <v>150000</v>
      </c>
    </row>
    <row r="25" spans="2:8" x14ac:dyDescent="0.25">
      <c r="B25" s="51"/>
      <c r="C25" s="15"/>
      <c r="D25" s="22"/>
      <c r="E25" s="23"/>
      <c r="F25" s="138"/>
      <c r="G25" s="18" t="str">
        <f t="shared" si="0"/>
        <v/>
      </c>
    </row>
    <row r="26" spans="2:8" ht="26.4" x14ac:dyDescent="0.25">
      <c r="B26" s="51" t="s">
        <v>273</v>
      </c>
      <c r="C26" s="15" t="s">
        <v>776</v>
      </c>
      <c r="D26" s="22" t="s">
        <v>35</v>
      </c>
      <c r="E26" s="265">
        <f>E24</f>
        <v>150000</v>
      </c>
      <c r="F26" s="267"/>
      <c r="G26" s="18">
        <f t="shared" si="0"/>
        <v>0</v>
      </c>
      <c r="H26" s="44"/>
    </row>
    <row r="27" spans="2:8" x14ac:dyDescent="0.25">
      <c r="B27" s="51"/>
      <c r="C27" s="15"/>
      <c r="D27" s="22"/>
      <c r="E27" s="26"/>
      <c r="F27" s="139"/>
      <c r="G27" s="18" t="str">
        <f t="shared" si="0"/>
        <v/>
      </c>
      <c r="H27" s="19"/>
    </row>
    <row r="28" spans="2:8" s="38" customFormat="1" x14ac:dyDescent="0.25">
      <c r="B28" s="51" t="s">
        <v>61</v>
      </c>
      <c r="C28" s="15" t="s">
        <v>350</v>
      </c>
      <c r="D28" s="22"/>
      <c r="E28" s="26"/>
      <c r="F28" s="139"/>
      <c r="G28" s="18" t="str">
        <f t="shared" si="0"/>
        <v/>
      </c>
      <c r="H28" s="19"/>
    </row>
    <row r="29" spans="2:8" x14ac:dyDescent="0.25">
      <c r="B29" s="51"/>
      <c r="C29" s="15"/>
      <c r="D29" s="22"/>
      <c r="E29" s="23"/>
      <c r="F29" s="138"/>
      <c r="G29" s="18" t="str">
        <f t="shared" si="0"/>
        <v/>
      </c>
      <c r="H29" s="44"/>
    </row>
    <row r="30" spans="2:8" x14ac:dyDescent="0.25">
      <c r="B30" s="51" t="s">
        <v>280</v>
      </c>
      <c r="C30" s="15" t="s">
        <v>347</v>
      </c>
      <c r="D30" s="22" t="s">
        <v>300</v>
      </c>
      <c r="E30" s="23">
        <v>150000</v>
      </c>
      <c r="F30" s="138">
        <v>1</v>
      </c>
      <c r="G30" s="18">
        <f t="shared" si="0"/>
        <v>150000</v>
      </c>
      <c r="H30" s="44"/>
    </row>
    <row r="31" spans="2:8" x14ac:dyDescent="0.25">
      <c r="B31" s="51"/>
      <c r="C31" s="15"/>
      <c r="D31" s="22"/>
      <c r="E31" s="23"/>
      <c r="F31" s="138"/>
      <c r="G31" s="18" t="str">
        <f t="shared" si="0"/>
        <v/>
      </c>
      <c r="H31" s="43"/>
    </row>
    <row r="32" spans="2:8" ht="26.4" x14ac:dyDescent="0.25">
      <c r="B32" s="51" t="s">
        <v>281</v>
      </c>
      <c r="C32" s="15" t="s">
        <v>779</v>
      </c>
      <c r="D32" s="22" t="s">
        <v>35</v>
      </c>
      <c r="E32" s="265">
        <f>E30</f>
        <v>150000</v>
      </c>
      <c r="F32" s="267"/>
      <c r="G32" s="18">
        <f t="shared" si="0"/>
        <v>0</v>
      </c>
      <c r="H32" s="43"/>
    </row>
    <row r="33" spans="2:8" x14ac:dyDescent="0.25">
      <c r="B33" s="51"/>
      <c r="C33" s="15"/>
      <c r="D33" s="22"/>
      <c r="E33" s="23"/>
      <c r="F33" s="138"/>
      <c r="G33" s="18" t="str">
        <f t="shared" si="0"/>
        <v/>
      </c>
      <c r="H33" s="43"/>
    </row>
    <row r="34" spans="2:8" ht="26.4" x14ac:dyDescent="0.25">
      <c r="B34" s="51" t="s">
        <v>62</v>
      </c>
      <c r="C34" s="15" t="s">
        <v>777</v>
      </c>
      <c r="D34" s="22"/>
      <c r="E34" s="23"/>
      <c r="F34" s="138"/>
      <c r="G34" s="18" t="str">
        <f t="shared" si="0"/>
        <v/>
      </c>
      <c r="H34" s="43"/>
    </row>
    <row r="35" spans="2:8" x14ac:dyDescent="0.25">
      <c r="B35" s="51"/>
      <c r="C35" s="15"/>
      <c r="D35" s="22"/>
      <c r="E35" s="22"/>
      <c r="F35" s="137"/>
      <c r="G35" s="18" t="str">
        <f t="shared" si="0"/>
        <v/>
      </c>
      <c r="H35" s="43"/>
    </row>
    <row r="36" spans="2:8" x14ac:dyDescent="0.25">
      <c r="B36" s="51" t="s">
        <v>286</v>
      </c>
      <c r="C36" s="15" t="s">
        <v>778</v>
      </c>
      <c r="D36" s="22" t="s">
        <v>300</v>
      </c>
      <c r="E36" s="23">
        <v>150000</v>
      </c>
      <c r="F36" s="138">
        <v>1</v>
      </c>
      <c r="G36" s="18">
        <f t="shared" si="0"/>
        <v>150000</v>
      </c>
      <c r="H36" s="43"/>
    </row>
    <row r="37" spans="2:8" x14ac:dyDescent="0.25">
      <c r="B37" s="51"/>
      <c r="C37" s="15"/>
      <c r="D37" s="22"/>
      <c r="E37" s="22"/>
      <c r="F37" s="138"/>
      <c r="G37" s="18" t="str">
        <f t="shared" si="0"/>
        <v/>
      </c>
      <c r="H37" s="43"/>
    </row>
    <row r="38" spans="2:8" ht="26.4" x14ac:dyDescent="0.25">
      <c r="B38" s="51" t="s">
        <v>351</v>
      </c>
      <c r="C38" s="15" t="s">
        <v>780</v>
      </c>
      <c r="D38" s="22" t="s">
        <v>35</v>
      </c>
      <c r="E38" s="265">
        <f>E36</f>
        <v>150000</v>
      </c>
      <c r="F38" s="267"/>
      <c r="G38" s="18">
        <f t="shared" si="0"/>
        <v>0</v>
      </c>
      <c r="H38" s="43"/>
    </row>
    <row r="39" spans="2:8" x14ac:dyDescent="0.25">
      <c r="B39" s="51"/>
      <c r="C39" s="15"/>
      <c r="D39" s="22"/>
      <c r="E39" s="22"/>
      <c r="F39" s="138"/>
      <c r="G39" s="18" t="str">
        <f t="shared" si="0"/>
        <v/>
      </c>
      <c r="H39" s="43"/>
    </row>
    <row r="40" spans="2:8" x14ac:dyDescent="0.25">
      <c r="B40" s="51" t="s">
        <v>781</v>
      </c>
      <c r="C40" s="15" t="s">
        <v>782</v>
      </c>
      <c r="D40" s="22"/>
      <c r="E40" s="22"/>
      <c r="F40" s="138"/>
      <c r="G40" s="18" t="str">
        <f t="shared" si="0"/>
        <v/>
      </c>
      <c r="H40" s="43"/>
    </row>
    <row r="41" spans="2:8" x14ac:dyDescent="0.25">
      <c r="B41" s="51"/>
      <c r="C41" s="15"/>
      <c r="D41" s="22"/>
      <c r="E41" s="22"/>
      <c r="F41" s="138"/>
      <c r="G41" s="18" t="str">
        <f t="shared" ref="G41:G59" si="1">IF(D41="","",E41*F41)</f>
        <v/>
      </c>
      <c r="H41" s="43"/>
    </row>
    <row r="42" spans="2:8" x14ac:dyDescent="0.25">
      <c r="B42" s="51" t="s">
        <v>58</v>
      </c>
      <c r="C42" s="15" t="s">
        <v>783</v>
      </c>
      <c r="D42" s="22" t="s">
        <v>300</v>
      </c>
      <c r="E42" s="22">
        <v>200000</v>
      </c>
      <c r="F42" s="138">
        <v>1</v>
      </c>
      <c r="G42" s="18">
        <f t="shared" si="1"/>
        <v>200000</v>
      </c>
      <c r="H42" s="43"/>
    </row>
    <row r="43" spans="2:8" x14ac:dyDescent="0.25">
      <c r="B43" s="51"/>
      <c r="C43" s="15"/>
      <c r="D43" s="22"/>
      <c r="E43" s="22"/>
      <c r="F43" s="138"/>
      <c r="G43" s="18" t="str">
        <f t="shared" si="1"/>
        <v/>
      </c>
      <c r="H43" s="43"/>
    </row>
    <row r="44" spans="2:8" x14ac:dyDescent="0.25">
      <c r="B44" s="51" t="s">
        <v>60</v>
      </c>
      <c r="C44" s="15" t="s">
        <v>354</v>
      </c>
      <c r="D44" s="22" t="s">
        <v>300</v>
      </c>
      <c r="E44" s="22">
        <v>40000</v>
      </c>
      <c r="F44" s="138">
        <v>1</v>
      </c>
      <c r="G44" s="18">
        <f t="shared" si="1"/>
        <v>40000</v>
      </c>
      <c r="H44" s="43"/>
    </row>
    <row r="45" spans="2:8" x14ac:dyDescent="0.25">
      <c r="B45" s="51"/>
      <c r="C45" s="15"/>
      <c r="D45" s="22"/>
      <c r="E45" s="22"/>
      <c r="F45" s="140"/>
      <c r="G45" s="18" t="str">
        <f t="shared" si="1"/>
        <v/>
      </c>
      <c r="H45" s="43"/>
    </row>
    <row r="46" spans="2:8" ht="26.4" x14ac:dyDescent="0.25">
      <c r="B46" s="51" t="s">
        <v>83</v>
      </c>
      <c r="C46" s="15" t="s">
        <v>784</v>
      </c>
      <c r="D46" s="22" t="s">
        <v>35</v>
      </c>
      <c r="E46" s="178">
        <f>G44+G42</f>
        <v>240000</v>
      </c>
      <c r="F46" s="268"/>
      <c r="G46" s="18">
        <f t="shared" si="1"/>
        <v>0</v>
      </c>
      <c r="H46" s="43"/>
    </row>
    <row r="47" spans="2:8" x14ac:dyDescent="0.25">
      <c r="B47" s="51"/>
      <c r="C47" s="15"/>
      <c r="D47" s="22"/>
      <c r="E47" s="22"/>
      <c r="F47" s="138"/>
      <c r="G47" s="18" t="str">
        <f t="shared" si="1"/>
        <v/>
      </c>
      <c r="H47" s="43"/>
    </row>
    <row r="48" spans="2:8" x14ac:dyDescent="0.25">
      <c r="B48" s="51" t="s">
        <v>62</v>
      </c>
      <c r="C48" s="15" t="s">
        <v>355</v>
      </c>
      <c r="D48" s="22"/>
      <c r="E48" s="22"/>
      <c r="F48" s="138"/>
      <c r="G48" s="18" t="str">
        <f t="shared" si="1"/>
        <v/>
      </c>
      <c r="H48" s="43"/>
    </row>
    <row r="49" spans="2:8" x14ac:dyDescent="0.25">
      <c r="B49" s="51"/>
      <c r="C49" s="15"/>
      <c r="D49" s="22"/>
      <c r="E49" s="22"/>
      <c r="F49" s="138"/>
      <c r="G49" s="18" t="str">
        <f t="shared" si="1"/>
        <v/>
      </c>
      <c r="H49" s="43"/>
    </row>
    <row r="50" spans="2:8" x14ac:dyDescent="0.25">
      <c r="B50" s="51" t="s">
        <v>286</v>
      </c>
      <c r="C50" s="15" t="s">
        <v>356</v>
      </c>
      <c r="D50" s="22" t="s">
        <v>300</v>
      </c>
      <c r="E50" s="22">
        <v>400000</v>
      </c>
      <c r="F50" s="138">
        <v>1</v>
      </c>
      <c r="G50" s="18">
        <f t="shared" si="1"/>
        <v>400000</v>
      </c>
      <c r="H50" s="43"/>
    </row>
    <row r="51" spans="2:8" x14ac:dyDescent="0.25">
      <c r="B51" s="51"/>
      <c r="C51" s="15"/>
      <c r="D51" s="22"/>
      <c r="E51" s="22"/>
      <c r="F51" s="138"/>
      <c r="G51" s="18" t="str">
        <f t="shared" si="1"/>
        <v/>
      </c>
      <c r="H51" s="43"/>
    </row>
    <row r="52" spans="2:8" ht="26.4" x14ac:dyDescent="0.25">
      <c r="B52" s="51" t="s">
        <v>351</v>
      </c>
      <c r="C52" s="15" t="s">
        <v>785</v>
      </c>
      <c r="D52" s="22" t="s">
        <v>35</v>
      </c>
      <c r="E52" s="22">
        <f>E50</f>
        <v>400000</v>
      </c>
      <c r="F52" s="267"/>
      <c r="G52" s="18">
        <f t="shared" si="1"/>
        <v>0</v>
      </c>
      <c r="H52" s="43"/>
    </row>
    <row r="53" spans="2:8" x14ac:dyDescent="0.25">
      <c r="B53" s="51"/>
      <c r="C53" s="15"/>
      <c r="D53" s="39"/>
      <c r="E53" s="39"/>
      <c r="F53" s="138"/>
      <c r="G53" s="18" t="str">
        <f t="shared" si="1"/>
        <v/>
      </c>
    </row>
    <row r="54" spans="2:8" ht="26.4" x14ac:dyDescent="0.25">
      <c r="B54" s="51" t="s">
        <v>63</v>
      </c>
      <c r="C54" s="15" t="s">
        <v>357</v>
      </c>
      <c r="D54" s="22"/>
      <c r="E54" s="22"/>
      <c r="F54" s="138"/>
      <c r="G54" s="18" t="str">
        <f t="shared" si="1"/>
        <v/>
      </c>
      <c r="H54" s="43"/>
    </row>
    <row r="55" spans="2:8" x14ac:dyDescent="0.25">
      <c r="B55" s="51"/>
      <c r="C55" s="15"/>
      <c r="D55" s="22"/>
      <c r="E55" s="39"/>
      <c r="F55" s="138"/>
      <c r="G55" s="18" t="str">
        <f t="shared" si="1"/>
        <v/>
      </c>
      <c r="H55" s="50"/>
    </row>
    <row r="56" spans="2:8" x14ac:dyDescent="0.25">
      <c r="B56" s="51" t="s">
        <v>352</v>
      </c>
      <c r="C56" s="15" t="s">
        <v>358</v>
      </c>
      <c r="D56" s="22" t="s">
        <v>331</v>
      </c>
      <c r="E56" s="39">
        <v>60</v>
      </c>
      <c r="F56" s="138"/>
      <c r="G56" s="18">
        <f t="shared" si="1"/>
        <v>0</v>
      </c>
    </row>
    <row r="57" spans="2:8" x14ac:dyDescent="0.25">
      <c r="B57" s="51"/>
      <c r="C57" s="15"/>
      <c r="D57" s="22"/>
      <c r="E57" s="22"/>
      <c r="F57" s="138"/>
      <c r="G57" s="18" t="str">
        <f t="shared" si="1"/>
        <v/>
      </c>
      <c r="H57" s="43"/>
    </row>
    <row r="58" spans="2:8" x14ac:dyDescent="0.25">
      <c r="B58" s="51" t="s">
        <v>353</v>
      </c>
      <c r="C58" s="15" t="s">
        <v>359</v>
      </c>
      <c r="D58" s="22" t="s">
        <v>331</v>
      </c>
      <c r="E58" s="22">
        <v>100</v>
      </c>
      <c r="F58" s="138"/>
      <c r="G58" s="18">
        <f t="shared" si="1"/>
        <v>0</v>
      </c>
      <c r="H58" s="43"/>
    </row>
    <row r="59" spans="2:8" x14ac:dyDescent="0.25">
      <c r="B59" s="51"/>
      <c r="C59" s="15"/>
      <c r="D59" s="22"/>
      <c r="E59" s="22"/>
      <c r="F59" s="138"/>
      <c r="G59" s="18" t="str">
        <f t="shared" si="1"/>
        <v/>
      </c>
      <c r="H59" s="43"/>
    </row>
    <row r="60" spans="2:8" x14ac:dyDescent="0.25">
      <c r="B60" s="51"/>
      <c r="C60" s="15"/>
      <c r="D60" s="22"/>
      <c r="E60" s="22"/>
      <c r="F60" s="138"/>
      <c r="G60" s="18"/>
      <c r="H60" s="43"/>
    </row>
    <row r="61" spans="2:8" x14ac:dyDescent="0.25">
      <c r="B61" s="51"/>
      <c r="C61" s="15"/>
      <c r="D61" s="22"/>
      <c r="E61" s="22"/>
      <c r="F61" s="138"/>
      <c r="G61" s="18"/>
      <c r="H61" s="43"/>
    </row>
    <row r="62" spans="2:8" x14ac:dyDescent="0.25">
      <c r="B62" s="51"/>
      <c r="C62" s="15"/>
      <c r="D62" s="22"/>
      <c r="E62" s="22"/>
      <c r="F62" s="138"/>
      <c r="G62" s="18"/>
      <c r="H62" s="43"/>
    </row>
    <row r="63" spans="2:8" x14ac:dyDescent="0.25">
      <c r="B63" s="51"/>
      <c r="C63" s="15"/>
      <c r="D63" s="22"/>
      <c r="E63" s="22"/>
      <c r="F63" s="138"/>
      <c r="G63" s="18"/>
      <c r="H63" s="43"/>
    </row>
    <row r="64" spans="2:8" x14ac:dyDescent="0.25">
      <c r="B64" s="51"/>
      <c r="C64" s="15"/>
      <c r="D64" s="22"/>
      <c r="E64" s="22"/>
      <c r="F64" s="138"/>
      <c r="G64" s="18"/>
      <c r="H64" s="43"/>
    </row>
    <row r="65" spans="2:8" x14ac:dyDescent="0.25">
      <c r="B65" s="51"/>
      <c r="C65" s="15"/>
      <c r="D65" s="22"/>
      <c r="E65" s="22"/>
      <c r="F65" s="138"/>
      <c r="G65" s="18" t="str">
        <f>IF(D65="","",E65*F65)</f>
        <v/>
      </c>
      <c r="H65" s="43"/>
    </row>
    <row r="66" spans="2:8" x14ac:dyDescent="0.25">
      <c r="B66" s="51"/>
      <c r="C66" s="15"/>
      <c r="D66" s="22"/>
      <c r="E66" s="22"/>
      <c r="F66" s="138"/>
      <c r="G66" s="18" t="str">
        <f>IF(D66="","",E66*F66)</f>
        <v/>
      </c>
      <c r="H66" s="43"/>
    </row>
    <row r="67" spans="2:8" s="30" customFormat="1" ht="19.5" customHeight="1" x14ac:dyDescent="0.25">
      <c r="B67" s="87" t="str">
        <f>$B$10</f>
        <v>E</v>
      </c>
      <c r="C67" s="350" t="s">
        <v>339</v>
      </c>
      <c r="D67" s="351"/>
      <c r="E67" s="351"/>
      <c r="F67" s="352"/>
      <c r="G67" s="35">
        <f>SUM(G9:G66)</f>
        <v>1240000</v>
      </c>
      <c r="H67" s="36"/>
    </row>
  </sheetData>
  <mergeCells count="5">
    <mergeCell ref="C67:F67"/>
    <mergeCell ref="E1:G1"/>
    <mergeCell ref="B4:F4"/>
    <mergeCell ref="G4:G7"/>
    <mergeCell ref="B5:F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3" tint="0.59999389629810485"/>
  </sheetPr>
  <dimension ref="B1:O1048492"/>
  <sheetViews>
    <sheetView view="pageBreakPreview" zoomScale="40" zoomScaleNormal="100" zoomScaleSheetLayoutView="40" zoomScalePageLayoutView="150" workbookViewId="0">
      <selection activeCell="G21" sqref="G21:H21"/>
    </sheetView>
  </sheetViews>
  <sheetFormatPr defaultColWidth="8.88671875" defaultRowHeight="13.2" x14ac:dyDescent="0.25"/>
  <cols>
    <col min="1" max="1" width="0.88671875" style="52" customWidth="1"/>
    <col min="2" max="2" width="11.6640625" style="54" customWidth="1"/>
    <col min="3" max="3" width="45.6640625" style="53" customWidth="1"/>
    <col min="4" max="4" width="13.6640625" style="53" customWidth="1"/>
    <col min="5" max="5" width="5.6640625" style="81" customWidth="1"/>
    <col min="6" max="7" width="15.6640625" style="52" customWidth="1"/>
    <col min="8" max="8" width="15.6640625" style="82" customWidth="1"/>
    <col min="9" max="9" width="0.88671875" style="52" customWidth="1"/>
    <col min="10" max="10" width="8.88671875" style="52"/>
    <col min="11" max="11" width="15.44140625" style="52" customWidth="1"/>
    <col min="12" max="12" width="12.5546875" style="52" customWidth="1"/>
    <col min="13" max="13" width="9.44140625" style="52" customWidth="1"/>
    <col min="14" max="16384" width="8.88671875" style="52"/>
  </cols>
  <sheetData>
    <row r="1" spans="2:15" x14ac:dyDescent="0.25">
      <c r="B1" s="2" t="str">
        <f>Client1</f>
        <v>Province of KwaZulu-Natal</v>
      </c>
      <c r="D1" s="4"/>
      <c r="E1" s="4"/>
      <c r="F1" s="323" t="str">
        <f>"Contract No. "&amp;ContractNo</f>
        <v>Contract No. ZNB01871/00000/00/PMC/INF/23/T</v>
      </c>
      <c r="G1" s="323"/>
      <c r="H1" s="323"/>
    </row>
    <row r="2" spans="2:15" s="1" customFormat="1" ht="18" customHeight="1" x14ac:dyDescent="0.25">
      <c r="B2" s="77" t="str">
        <f>Client2</f>
        <v>Department of Transport</v>
      </c>
      <c r="C2" s="53"/>
      <c r="D2" s="4"/>
      <c r="E2" s="4"/>
      <c r="F2" s="4"/>
      <c r="H2" s="5"/>
      <c r="L2" s="4"/>
    </row>
    <row r="3" spans="2:15" s="1" customFormat="1" ht="16.5" customHeight="1" x14ac:dyDescent="0.25">
      <c r="B3" s="69"/>
      <c r="C3" s="79"/>
      <c r="D3" s="70"/>
      <c r="E3" s="70"/>
      <c r="F3" s="70"/>
      <c r="G3" s="71"/>
      <c r="H3" s="78"/>
      <c r="J3" s="5"/>
      <c r="K3" s="5"/>
      <c r="L3" s="4"/>
    </row>
    <row r="4" spans="2:15" s="1" customFormat="1" ht="7.5" customHeight="1" x14ac:dyDescent="0.25">
      <c r="B4" s="311" t="str">
        <f>ContractDescription</f>
        <v>THE UPGRADE OF MSUNDUZI RIVER BRIDGE (GRIMTHORPE AVE TO BISHOPSTOWE) DISTRICT ROAD D669 KM 2.54</v>
      </c>
      <c r="C4" s="312"/>
      <c r="D4" s="312"/>
      <c r="E4" s="312"/>
      <c r="F4" s="312"/>
      <c r="G4" s="312"/>
      <c r="H4" s="316"/>
      <c r="J4" s="5"/>
      <c r="K4" s="5"/>
      <c r="L4" s="4"/>
    </row>
    <row r="5" spans="2:15" ht="12.75" customHeight="1" x14ac:dyDescent="0.25">
      <c r="B5" s="311"/>
      <c r="C5" s="312"/>
      <c r="D5" s="312"/>
      <c r="E5" s="312"/>
      <c r="F5" s="312"/>
      <c r="G5" s="312"/>
      <c r="H5" s="316"/>
    </row>
    <row r="6" spans="2:15" ht="7.5" customHeight="1" x14ac:dyDescent="0.25">
      <c r="B6" s="313"/>
      <c r="C6" s="314"/>
      <c r="D6" s="314"/>
      <c r="E6" s="314"/>
      <c r="F6" s="314"/>
      <c r="G6" s="314"/>
      <c r="H6" s="317"/>
    </row>
    <row r="7" spans="2:15" ht="25.5" customHeight="1" x14ac:dyDescent="0.25">
      <c r="B7" s="335" t="s">
        <v>786</v>
      </c>
      <c r="C7" s="336"/>
      <c r="D7" s="336"/>
      <c r="E7" s="336"/>
      <c r="F7" s="336"/>
      <c r="G7" s="336"/>
      <c r="H7" s="337"/>
    </row>
    <row r="8" spans="2:15" x14ac:dyDescent="0.25">
      <c r="B8" s="12" t="s">
        <v>343</v>
      </c>
      <c r="C8" s="328" t="s">
        <v>1</v>
      </c>
      <c r="D8" s="329"/>
      <c r="E8" s="330"/>
      <c r="F8" s="12" t="s">
        <v>332</v>
      </c>
      <c r="G8" s="329" t="s">
        <v>5</v>
      </c>
      <c r="H8" s="330"/>
      <c r="O8" s="82"/>
    </row>
    <row r="9" spans="2:15" x14ac:dyDescent="0.25">
      <c r="B9" s="21" t="str">
        <f>'Section E'!B10</f>
        <v>E</v>
      </c>
      <c r="C9" s="342" t="str">
        <f>'Section E'!C10</f>
        <v>EXPANDED PUBLIC WORKS PROGRAMME (EPWP)</v>
      </c>
      <c r="D9" s="343"/>
      <c r="E9" s="344"/>
      <c r="F9" s="42"/>
      <c r="G9" s="356">
        <f>'Section E'!G67</f>
        <v>1240000</v>
      </c>
      <c r="H9" s="357"/>
      <c r="O9" s="82"/>
    </row>
    <row r="10" spans="2:15" ht="12.75" customHeight="1" x14ac:dyDescent="0.25">
      <c r="B10" s="22"/>
      <c r="C10" s="332"/>
      <c r="D10" s="333"/>
      <c r="E10" s="334"/>
      <c r="F10" s="42"/>
      <c r="G10" s="327"/>
      <c r="H10" s="325"/>
    </row>
    <row r="11" spans="2:15" ht="12.75" customHeight="1" x14ac:dyDescent="0.25">
      <c r="B11" s="22"/>
      <c r="C11" s="332"/>
      <c r="D11" s="333"/>
      <c r="E11" s="334"/>
      <c r="F11" s="42"/>
      <c r="G11" s="327"/>
      <c r="H11" s="325"/>
    </row>
    <row r="12" spans="2:15" ht="12.75" customHeight="1" x14ac:dyDescent="0.25">
      <c r="B12" s="22"/>
      <c r="C12" s="332"/>
      <c r="D12" s="333"/>
      <c r="E12" s="334"/>
      <c r="F12" s="42"/>
      <c r="G12" s="327"/>
      <c r="H12" s="325"/>
    </row>
    <row r="13" spans="2:15" ht="12.75" customHeight="1" x14ac:dyDescent="0.25">
      <c r="B13" s="22"/>
      <c r="C13" s="332"/>
      <c r="D13" s="333"/>
      <c r="E13" s="334"/>
      <c r="F13" s="42"/>
      <c r="G13" s="327"/>
      <c r="H13" s="325"/>
    </row>
    <row r="14" spans="2:15" ht="12.75" customHeight="1" x14ac:dyDescent="0.25">
      <c r="B14" s="22"/>
      <c r="C14" s="332"/>
      <c r="D14" s="333"/>
      <c r="E14" s="334"/>
      <c r="F14" s="42"/>
      <c r="G14" s="327"/>
      <c r="H14" s="325"/>
    </row>
    <row r="15" spans="2:15" ht="12.75" customHeight="1" x14ac:dyDescent="0.25">
      <c r="B15" s="22"/>
      <c r="C15" s="332"/>
      <c r="D15" s="333"/>
      <c r="E15" s="334"/>
      <c r="F15" s="42"/>
      <c r="G15" s="327"/>
      <c r="H15" s="325"/>
    </row>
    <row r="16" spans="2:15" ht="12.75" customHeight="1" x14ac:dyDescent="0.25">
      <c r="B16" s="22"/>
      <c r="C16" s="332"/>
      <c r="D16" s="333"/>
      <c r="E16" s="334"/>
      <c r="F16" s="42"/>
      <c r="G16" s="327"/>
      <c r="H16" s="325"/>
    </row>
    <row r="17" spans="2:8" ht="12.75" customHeight="1" x14ac:dyDescent="0.25">
      <c r="B17" s="22"/>
      <c r="C17" s="332"/>
      <c r="D17" s="333"/>
      <c r="E17" s="334"/>
      <c r="F17" s="42"/>
      <c r="G17" s="327"/>
      <c r="H17" s="325"/>
    </row>
    <row r="18" spans="2:8" ht="12.75" customHeight="1" x14ac:dyDescent="0.25">
      <c r="B18" s="22"/>
      <c r="C18" s="332"/>
      <c r="D18" s="333"/>
      <c r="E18" s="334"/>
      <c r="F18" s="42"/>
      <c r="G18" s="327"/>
      <c r="H18" s="325"/>
    </row>
    <row r="19" spans="2:8" ht="12.75" customHeight="1" x14ac:dyDescent="0.25">
      <c r="B19" s="22"/>
      <c r="C19" s="332"/>
      <c r="D19" s="333"/>
      <c r="E19" s="334"/>
      <c r="F19" s="42"/>
      <c r="G19" s="327"/>
      <c r="H19" s="325"/>
    </row>
    <row r="20" spans="2:8" ht="12.75" customHeight="1" x14ac:dyDescent="0.25">
      <c r="B20" s="22"/>
      <c r="C20" s="332"/>
      <c r="D20" s="333"/>
      <c r="E20" s="334"/>
      <c r="F20" s="42"/>
      <c r="G20" s="327"/>
      <c r="H20" s="325"/>
    </row>
    <row r="21" spans="2:8" ht="12.75" customHeight="1" x14ac:dyDescent="0.25">
      <c r="B21" s="22"/>
      <c r="C21" s="332"/>
      <c r="D21" s="333"/>
      <c r="E21" s="334"/>
      <c r="F21" s="42"/>
      <c r="G21" s="327"/>
      <c r="H21" s="325"/>
    </row>
    <row r="22" spans="2:8" ht="12.75" customHeight="1" x14ac:dyDescent="0.25">
      <c r="B22" s="22"/>
      <c r="C22" s="332"/>
      <c r="D22" s="333"/>
      <c r="E22" s="334"/>
      <c r="F22" s="42"/>
      <c r="G22" s="327"/>
      <c r="H22" s="325"/>
    </row>
    <row r="23" spans="2:8" ht="12.75" customHeight="1" x14ac:dyDescent="0.25">
      <c r="B23" s="22"/>
      <c r="C23" s="332"/>
      <c r="D23" s="333"/>
      <c r="E23" s="334"/>
      <c r="F23" s="42"/>
      <c r="G23" s="327"/>
      <c r="H23" s="325"/>
    </row>
    <row r="24" spans="2:8" ht="12.75" customHeight="1" x14ac:dyDescent="0.25">
      <c r="B24" s="22"/>
      <c r="C24" s="332"/>
      <c r="D24" s="333"/>
      <c r="E24" s="334"/>
      <c r="F24" s="42"/>
      <c r="G24" s="327"/>
      <c r="H24" s="325"/>
    </row>
    <row r="25" spans="2:8" ht="12.75" customHeight="1" x14ac:dyDescent="0.25">
      <c r="B25" s="22"/>
      <c r="C25" s="332"/>
      <c r="D25" s="333"/>
      <c r="E25" s="334"/>
      <c r="F25" s="42"/>
      <c r="G25" s="327"/>
      <c r="H25" s="325"/>
    </row>
    <row r="26" spans="2:8" ht="12.75" customHeight="1" x14ac:dyDescent="0.25">
      <c r="B26" s="22"/>
      <c r="C26" s="332"/>
      <c r="D26" s="333"/>
      <c r="E26" s="334"/>
      <c r="F26" s="42"/>
      <c r="G26" s="327"/>
      <c r="H26" s="325"/>
    </row>
    <row r="27" spans="2:8" ht="12.75" customHeight="1" x14ac:dyDescent="0.25">
      <c r="B27" s="22"/>
      <c r="C27" s="332"/>
      <c r="D27" s="333"/>
      <c r="E27" s="334"/>
      <c r="F27" s="42"/>
      <c r="G27" s="327"/>
      <c r="H27" s="325"/>
    </row>
    <row r="28" spans="2:8" ht="12.75" customHeight="1" x14ac:dyDescent="0.25">
      <c r="B28" s="22"/>
      <c r="C28" s="332"/>
      <c r="D28" s="333"/>
      <c r="E28" s="334"/>
      <c r="F28" s="42"/>
      <c r="G28" s="327"/>
      <c r="H28" s="325"/>
    </row>
    <row r="29" spans="2:8" ht="12.75" customHeight="1" x14ac:dyDescent="0.25">
      <c r="B29" s="22"/>
      <c r="C29" s="332"/>
      <c r="D29" s="333"/>
      <c r="E29" s="334"/>
      <c r="F29" s="42"/>
      <c r="G29" s="327"/>
      <c r="H29" s="325"/>
    </row>
    <row r="30" spans="2:8" ht="12.75" customHeight="1" x14ac:dyDescent="0.25">
      <c r="B30" s="22"/>
      <c r="C30" s="332"/>
      <c r="D30" s="333"/>
      <c r="E30" s="334"/>
      <c r="F30" s="42"/>
      <c r="G30" s="327"/>
      <c r="H30" s="325"/>
    </row>
    <row r="31" spans="2:8" ht="12.75" customHeight="1" x14ac:dyDescent="0.25">
      <c r="B31" s="22"/>
      <c r="C31" s="332"/>
      <c r="D31" s="333"/>
      <c r="E31" s="334"/>
      <c r="F31" s="42"/>
      <c r="G31" s="327"/>
      <c r="H31" s="325"/>
    </row>
    <row r="32" spans="2:8" ht="12.75" customHeight="1" x14ac:dyDescent="0.25">
      <c r="B32" s="22"/>
      <c r="C32" s="332"/>
      <c r="D32" s="333"/>
      <c r="E32" s="334"/>
      <c r="F32" s="42"/>
      <c r="G32" s="327"/>
      <c r="H32" s="325"/>
    </row>
    <row r="33" spans="2:8" x14ac:dyDescent="0.25">
      <c r="B33" s="22"/>
      <c r="C33" s="332"/>
      <c r="D33" s="333"/>
      <c r="E33" s="334"/>
      <c r="F33" s="42"/>
      <c r="G33" s="327"/>
      <c r="H33" s="325"/>
    </row>
    <row r="34" spans="2:8" x14ac:dyDescent="0.25">
      <c r="B34" s="22"/>
      <c r="C34" s="332"/>
      <c r="D34" s="333"/>
      <c r="E34" s="334"/>
      <c r="F34" s="42"/>
      <c r="G34" s="327"/>
      <c r="H34" s="325"/>
    </row>
    <row r="35" spans="2:8" x14ac:dyDescent="0.25">
      <c r="B35" s="22"/>
      <c r="C35" s="332"/>
      <c r="D35" s="333"/>
      <c r="E35" s="334"/>
      <c r="F35" s="42"/>
      <c r="G35" s="327"/>
      <c r="H35" s="325"/>
    </row>
    <row r="36" spans="2:8" x14ac:dyDescent="0.25">
      <c r="B36" s="22"/>
      <c r="C36" s="332"/>
      <c r="D36" s="333"/>
      <c r="E36" s="334"/>
      <c r="F36" s="42"/>
      <c r="G36" s="327"/>
      <c r="H36" s="325"/>
    </row>
    <row r="37" spans="2:8" x14ac:dyDescent="0.25">
      <c r="B37" s="22"/>
      <c r="C37" s="332"/>
      <c r="D37" s="333"/>
      <c r="E37" s="334"/>
      <c r="F37" s="42"/>
      <c r="G37" s="327"/>
      <c r="H37" s="325"/>
    </row>
    <row r="38" spans="2:8" x14ac:dyDescent="0.25">
      <c r="B38" s="22"/>
      <c r="C38" s="332"/>
      <c r="D38" s="333"/>
      <c r="E38" s="334"/>
      <c r="F38" s="42"/>
      <c r="G38" s="327"/>
      <c r="H38" s="325"/>
    </row>
    <row r="39" spans="2:8" x14ac:dyDescent="0.25">
      <c r="B39" s="22"/>
      <c r="C39" s="332"/>
      <c r="D39" s="333"/>
      <c r="E39" s="334"/>
      <c r="F39" s="42"/>
      <c r="G39" s="327"/>
      <c r="H39" s="325"/>
    </row>
    <row r="40" spans="2:8" x14ac:dyDescent="0.25">
      <c r="B40" s="22"/>
      <c r="C40" s="332"/>
      <c r="D40" s="333"/>
      <c r="E40" s="334"/>
      <c r="F40" s="42"/>
      <c r="G40" s="327"/>
      <c r="H40" s="325"/>
    </row>
    <row r="41" spans="2:8" ht="12.75" customHeight="1" x14ac:dyDescent="0.25">
      <c r="B41" s="22"/>
      <c r="C41" s="332"/>
      <c r="D41" s="333"/>
      <c r="E41" s="334"/>
      <c r="F41" s="42"/>
      <c r="G41" s="327"/>
      <c r="H41" s="325"/>
    </row>
    <row r="42" spans="2:8" x14ac:dyDescent="0.25">
      <c r="B42" s="22"/>
      <c r="C42" s="332"/>
      <c r="D42" s="333"/>
      <c r="E42" s="334"/>
      <c r="F42" s="42"/>
      <c r="G42" s="327"/>
      <c r="H42" s="325"/>
    </row>
    <row r="43" spans="2:8" x14ac:dyDescent="0.25">
      <c r="B43" s="22"/>
      <c r="C43" s="332"/>
      <c r="D43" s="333"/>
      <c r="E43" s="334"/>
      <c r="F43" s="42"/>
      <c r="G43" s="327"/>
      <c r="H43" s="325"/>
    </row>
    <row r="44" spans="2:8" x14ac:dyDescent="0.25">
      <c r="B44" s="22"/>
      <c r="C44" s="332"/>
      <c r="D44" s="333"/>
      <c r="E44" s="334"/>
      <c r="F44" s="42"/>
      <c r="G44" s="327"/>
      <c r="H44" s="325"/>
    </row>
    <row r="45" spans="2:8" x14ac:dyDescent="0.25">
      <c r="B45" s="22"/>
      <c r="C45" s="332"/>
      <c r="D45" s="333"/>
      <c r="E45" s="334"/>
      <c r="F45" s="42"/>
      <c r="G45" s="327"/>
      <c r="H45" s="325"/>
    </row>
    <row r="46" spans="2:8" x14ac:dyDescent="0.25">
      <c r="B46" s="22"/>
      <c r="C46" s="332"/>
      <c r="D46" s="333"/>
      <c r="E46" s="334"/>
      <c r="F46" s="42"/>
      <c r="G46" s="327"/>
      <c r="H46" s="325"/>
    </row>
    <row r="47" spans="2:8" x14ac:dyDescent="0.25">
      <c r="B47" s="22"/>
      <c r="C47" s="332"/>
      <c r="D47" s="333"/>
      <c r="E47" s="334"/>
      <c r="F47" s="42"/>
      <c r="G47" s="327"/>
      <c r="H47" s="325"/>
    </row>
    <row r="48" spans="2:8" x14ac:dyDescent="0.25">
      <c r="B48" s="22"/>
      <c r="C48" s="332"/>
      <c r="D48" s="333"/>
      <c r="E48" s="334"/>
      <c r="F48" s="42"/>
      <c r="G48" s="327"/>
      <c r="H48" s="325"/>
    </row>
    <row r="49" spans="2:8" x14ac:dyDescent="0.25">
      <c r="B49" s="22"/>
      <c r="C49" s="332"/>
      <c r="D49" s="333"/>
      <c r="E49" s="334"/>
      <c r="F49" s="42"/>
      <c r="G49" s="327"/>
      <c r="H49" s="325"/>
    </row>
    <row r="50" spans="2:8" x14ac:dyDescent="0.25">
      <c r="B50" s="22"/>
      <c r="C50" s="332"/>
      <c r="D50" s="333"/>
      <c r="E50" s="334"/>
      <c r="F50" s="42"/>
      <c r="G50" s="327"/>
      <c r="H50" s="325"/>
    </row>
    <row r="51" spans="2:8" x14ac:dyDescent="0.25">
      <c r="B51" s="22"/>
      <c r="C51" s="332"/>
      <c r="D51" s="333"/>
      <c r="E51" s="334"/>
      <c r="F51" s="42"/>
      <c r="G51" s="327"/>
      <c r="H51" s="325"/>
    </row>
    <row r="52" spans="2:8" x14ac:dyDescent="0.25">
      <c r="B52" s="22"/>
      <c r="C52" s="332"/>
      <c r="D52" s="333"/>
      <c r="E52" s="334"/>
      <c r="F52" s="42"/>
      <c r="G52" s="327"/>
      <c r="H52" s="325"/>
    </row>
    <row r="53" spans="2:8" x14ac:dyDescent="0.25">
      <c r="B53" s="22"/>
      <c r="C53" s="332"/>
      <c r="D53" s="333"/>
      <c r="E53" s="334"/>
      <c r="F53" s="42"/>
      <c r="G53" s="327"/>
      <c r="H53" s="325"/>
    </row>
    <row r="54" spans="2:8" x14ac:dyDescent="0.25">
      <c r="B54" s="22"/>
      <c r="C54" s="332"/>
      <c r="D54" s="333"/>
      <c r="E54" s="334"/>
      <c r="F54" s="42"/>
      <c r="G54" s="327"/>
      <c r="H54" s="325"/>
    </row>
    <row r="55" spans="2:8" x14ac:dyDescent="0.25">
      <c r="B55" s="22"/>
      <c r="C55" s="332"/>
      <c r="D55" s="333"/>
      <c r="E55" s="334"/>
      <c r="F55" s="42"/>
      <c r="G55" s="327"/>
      <c r="H55" s="325"/>
    </row>
    <row r="56" spans="2:8" x14ac:dyDescent="0.25">
      <c r="B56" s="22"/>
      <c r="C56" s="332"/>
      <c r="D56" s="333"/>
      <c r="E56" s="334"/>
      <c r="F56" s="42"/>
      <c r="G56" s="327"/>
      <c r="H56" s="325"/>
    </row>
    <row r="57" spans="2:8" x14ac:dyDescent="0.25">
      <c r="B57" s="22"/>
      <c r="C57" s="332"/>
      <c r="D57" s="333"/>
      <c r="E57" s="334"/>
      <c r="F57" s="42"/>
      <c r="G57" s="327"/>
      <c r="H57" s="325"/>
    </row>
    <row r="58" spans="2:8" x14ac:dyDescent="0.25">
      <c r="B58" s="22"/>
      <c r="C58" s="332"/>
      <c r="D58" s="333"/>
      <c r="E58" s="334"/>
      <c r="F58" s="42"/>
      <c r="G58" s="327"/>
      <c r="H58" s="325"/>
    </row>
    <row r="59" spans="2:8" x14ac:dyDescent="0.25">
      <c r="B59" s="22"/>
      <c r="C59" s="332"/>
      <c r="D59" s="333"/>
      <c r="E59" s="334"/>
      <c r="F59" s="42"/>
      <c r="G59" s="327"/>
      <c r="H59" s="325"/>
    </row>
    <row r="60" spans="2:8" x14ac:dyDescent="0.25">
      <c r="B60" s="21"/>
      <c r="C60" s="332"/>
      <c r="D60" s="333"/>
      <c r="E60" s="334"/>
      <c r="F60" s="42"/>
      <c r="G60" s="327"/>
      <c r="H60" s="325"/>
    </row>
    <row r="61" spans="2:8" x14ac:dyDescent="0.25">
      <c r="B61" s="22"/>
      <c r="C61" s="332"/>
      <c r="D61" s="333"/>
      <c r="E61" s="334"/>
      <c r="F61" s="42"/>
      <c r="G61" s="327"/>
      <c r="H61" s="325"/>
    </row>
    <row r="62" spans="2:8" x14ac:dyDescent="0.25">
      <c r="B62" s="21"/>
      <c r="C62" s="332"/>
      <c r="D62" s="333"/>
      <c r="E62" s="334"/>
      <c r="F62" s="42"/>
      <c r="G62" s="327"/>
      <c r="H62" s="325"/>
    </row>
    <row r="63" spans="2:8" x14ac:dyDescent="0.25">
      <c r="B63" s="22"/>
      <c r="C63" s="332"/>
      <c r="D63" s="333"/>
      <c r="E63" s="334"/>
      <c r="F63" s="42"/>
      <c r="G63" s="327"/>
      <c r="H63" s="325"/>
    </row>
    <row r="64" spans="2:8" x14ac:dyDescent="0.25">
      <c r="B64" s="22"/>
      <c r="C64" s="332"/>
      <c r="D64" s="333"/>
      <c r="E64" s="334"/>
      <c r="F64" s="42"/>
      <c r="G64" s="327"/>
      <c r="H64" s="325"/>
    </row>
    <row r="65" spans="2:9" x14ac:dyDescent="0.25">
      <c r="B65" s="22"/>
      <c r="C65" s="332"/>
      <c r="D65" s="333"/>
      <c r="E65" s="334"/>
      <c r="F65" s="42"/>
      <c r="G65" s="327"/>
      <c r="H65" s="325"/>
    </row>
    <row r="66" spans="2:9" x14ac:dyDescent="0.25">
      <c r="B66" s="22"/>
      <c r="C66" s="332"/>
      <c r="D66" s="333"/>
      <c r="E66" s="334"/>
      <c r="F66" s="42"/>
      <c r="G66" s="327"/>
      <c r="H66" s="325"/>
    </row>
    <row r="67" spans="2:9" x14ac:dyDescent="0.25">
      <c r="B67" s="22"/>
      <c r="C67" s="332"/>
      <c r="D67" s="333"/>
      <c r="E67" s="334"/>
      <c r="F67" s="42"/>
      <c r="G67" s="327"/>
      <c r="H67" s="325"/>
    </row>
    <row r="68" spans="2:9" x14ac:dyDescent="0.25">
      <c r="B68" s="92"/>
      <c r="C68" s="358"/>
      <c r="D68" s="359"/>
      <c r="E68" s="360"/>
      <c r="F68" s="90"/>
      <c r="G68" s="331"/>
      <c r="H68" s="326"/>
    </row>
    <row r="69" spans="2:9" s="30" customFormat="1" ht="19.5" customHeight="1" x14ac:dyDescent="0.25">
      <c r="B69" s="350" t="s">
        <v>787</v>
      </c>
      <c r="C69" s="351"/>
      <c r="D69" s="351"/>
      <c r="E69" s="351"/>
      <c r="F69" s="351"/>
      <c r="G69" s="346">
        <f>SUM(G9:H68)</f>
        <v>1240000</v>
      </c>
      <c r="H69" s="347"/>
      <c r="I69" s="36"/>
    </row>
    <row r="1048492" spans="3:5" x14ac:dyDescent="0.25">
      <c r="C1048492" s="332"/>
      <c r="D1048492" s="332"/>
      <c r="E1048492" s="332"/>
    </row>
  </sheetData>
  <mergeCells count="129">
    <mergeCell ref="C1048492:E1048492"/>
    <mergeCell ref="B69:F69"/>
    <mergeCell ref="G69:H69"/>
    <mergeCell ref="C66:E66"/>
    <mergeCell ref="G66:H66"/>
    <mergeCell ref="C67:E67"/>
    <mergeCell ref="G67:H67"/>
    <mergeCell ref="C68:E68"/>
    <mergeCell ref="G68:H68"/>
    <mergeCell ref="C63:E63"/>
    <mergeCell ref="G63:H63"/>
    <mergeCell ref="C64:E64"/>
    <mergeCell ref="G64:H64"/>
    <mergeCell ref="C65:E65"/>
    <mergeCell ref="G65:H65"/>
    <mergeCell ref="C60:E60"/>
    <mergeCell ref="G60:H60"/>
    <mergeCell ref="C61:E61"/>
    <mergeCell ref="G61:H61"/>
    <mergeCell ref="C62:E62"/>
    <mergeCell ref="G62:H62"/>
    <mergeCell ref="C57:E57"/>
    <mergeCell ref="G57:H57"/>
    <mergeCell ref="C58:E58"/>
    <mergeCell ref="G58:H58"/>
    <mergeCell ref="C59:E59"/>
    <mergeCell ref="G59:H59"/>
    <mergeCell ref="C54:E54"/>
    <mergeCell ref="G54:H54"/>
    <mergeCell ref="C55:E55"/>
    <mergeCell ref="G55:H55"/>
    <mergeCell ref="C56:E56"/>
    <mergeCell ref="G56:H56"/>
    <mergeCell ref="C51:E51"/>
    <mergeCell ref="G51:H51"/>
    <mergeCell ref="C52:E52"/>
    <mergeCell ref="G52:H52"/>
    <mergeCell ref="C53:E53"/>
    <mergeCell ref="G53:H53"/>
    <mergeCell ref="C48:E48"/>
    <mergeCell ref="G48:H48"/>
    <mergeCell ref="C49:E49"/>
    <mergeCell ref="G49:H49"/>
    <mergeCell ref="C50:E50"/>
    <mergeCell ref="G50:H50"/>
    <mergeCell ref="C45:E45"/>
    <mergeCell ref="G45:H45"/>
    <mergeCell ref="C46:E46"/>
    <mergeCell ref="G46:H46"/>
    <mergeCell ref="C47:E47"/>
    <mergeCell ref="G47:H47"/>
    <mergeCell ref="C42:E42"/>
    <mergeCell ref="G42:H42"/>
    <mergeCell ref="C43:E43"/>
    <mergeCell ref="G43:H43"/>
    <mergeCell ref="C44:E44"/>
    <mergeCell ref="G44:H44"/>
    <mergeCell ref="C39:E39"/>
    <mergeCell ref="G39:H39"/>
    <mergeCell ref="C40:E40"/>
    <mergeCell ref="G40:H40"/>
    <mergeCell ref="C41:E41"/>
    <mergeCell ref="G41:H41"/>
    <mergeCell ref="C36:E36"/>
    <mergeCell ref="G36:H36"/>
    <mergeCell ref="C37:E37"/>
    <mergeCell ref="G37:H37"/>
    <mergeCell ref="C38:E38"/>
    <mergeCell ref="G38:H38"/>
    <mergeCell ref="C33:E33"/>
    <mergeCell ref="G33:H33"/>
    <mergeCell ref="C34:E34"/>
    <mergeCell ref="G34:H34"/>
    <mergeCell ref="C35:E35"/>
    <mergeCell ref="G35:H35"/>
    <mergeCell ref="C30:E30"/>
    <mergeCell ref="G30:H30"/>
    <mergeCell ref="C31:E31"/>
    <mergeCell ref="G31:H31"/>
    <mergeCell ref="C32:E32"/>
    <mergeCell ref="G32:H32"/>
    <mergeCell ref="C27:E27"/>
    <mergeCell ref="G27:H27"/>
    <mergeCell ref="C28:E28"/>
    <mergeCell ref="G28:H28"/>
    <mergeCell ref="C29:E29"/>
    <mergeCell ref="G29:H29"/>
    <mergeCell ref="C24:E24"/>
    <mergeCell ref="G24:H24"/>
    <mergeCell ref="C25:E25"/>
    <mergeCell ref="G25:H25"/>
    <mergeCell ref="C26:E26"/>
    <mergeCell ref="G26:H26"/>
    <mergeCell ref="C21:E21"/>
    <mergeCell ref="G21:H21"/>
    <mergeCell ref="C22:E22"/>
    <mergeCell ref="G22:H22"/>
    <mergeCell ref="C23:E23"/>
    <mergeCell ref="G23:H23"/>
    <mergeCell ref="C18:E18"/>
    <mergeCell ref="G18:H18"/>
    <mergeCell ref="C19:E19"/>
    <mergeCell ref="G19:H19"/>
    <mergeCell ref="C20:E20"/>
    <mergeCell ref="G20:H20"/>
    <mergeCell ref="C15:E15"/>
    <mergeCell ref="G15:H15"/>
    <mergeCell ref="C16:E16"/>
    <mergeCell ref="G16:H16"/>
    <mergeCell ref="C17:E17"/>
    <mergeCell ref="G17:H17"/>
    <mergeCell ref="C12:E12"/>
    <mergeCell ref="G12:H12"/>
    <mergeCell ref="C13:E13"/>
    <mergeCell ref="G13:H13"/>
    <mergeCell ref="C14:E14"/>
    <mergeCell ref="G14:H14"/>
    <mergeCell ref="C9:E9"/>
    <mergeCell ref="G9:H9"/>
    <mergeCell ref="C10:E10"/>
    <mergeCell ref="G10:H10"/>
    <mergeCell ref="C11:E11"/>
    <mergeCell ref="G11:H11"/>
    <mergeCell ref="F1:H1"/>
    <mergeCell ref="B4:G6"/>
    <mergeCell ref="H4:H6"/>
    <mergeCell ref="B7:H7"/>
    <mergeCell ref="C8:E8"/>
    <mergeCell ref="G8:H8"/>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H108"/>
  <sheetViews>
    <sheetView view="pageBreakPreview" topLeftCell="A22" zoomScale="70" zoomScaleNormal="125" zoomScaleSheetLayoutView="70" zoomScalePageLayoutView="125" workbookViewId="0">
      <selection activeCell="E32" sqref="E32"/>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15.6640625" style="143" customWidth="1"/>
    <col min="6" max="6" width="15.6640625" style="129" customWidth="1"/>
    <col min="7" max="7" width="15.6640625" style="5" customWidth="1"/>
    <col min="8" max="8" width="0.88671875" style="5" customWidth="1"/>
    <col min="9" max="16384" width="6.88671875" style="1"/>
  </cols>
  <sheetData>
    <row r="1" spans="2:8" x14ac:dyDescent="0.25">
      <c r="B1" s="2" t="str">
        <f>Client1</f>
        <v>Province of KwaZulu-Natal</v>
      </c>
      <c r="E1" s="323" t="str">
        <f>"Contract No. "&amp;ContractNo</f>
        <v>Contract No. ZNB01871/00000/00/PMC/INF/23/T</v>
      </c>
      <c r="F1" s="323"/>
      <c r="G1" s="323"/>
    </row>
    <row r="2" spans="2:8" x14ac:dyDescent="0.25">
      <c r="B2" s="77" t="str">
        <f>Client2</f>
        <v>Department of Transport</v>
      </c>
    </row>
    <row r="3" spans="2:8" x14ac:dyDescent="0.25">
      <c r="B3" s="69"/>
      <c r="C3" s="69"/>
      <c r="D3" s="70"/>
      <c r="E3" s="144"/>
      <c r="F3" s="130"/>
      <c r="G3" s="78"/>
    </row>
    <row r="4" spans="2:8" x14ac:dyDescent="0.25">
      <c r="B4" s="318" t="s">
        <v>818</v>
      </c>
      <c r="C4" s="319"/>
      <c r="D4" s="319"/>
      <c r="E4" s="319"/>
      <c r="F4" s="319"/>
      <c r="G4" s="315" t="str">
        <f>"CHAPTER "&amp;B10</f>
        <v>CHAPTER F</v>
      </c>
      <c r="H4" s="6"/>
    </row>
    <row r="5" spans="2:8" ht="7.5" customHeight="1" x14ac:dyDescent="0.25">
      <c r="B5" s="311" t="str">
        <f>ContractDescription</f>
        <v>THE UPGRADE OF MSUNDUZI RIVER BRIDGE (GRIMTHORPE AVE TO BISHOPSTOWE) DISTRICT ROAD D669 KM 2.54</v>
      </c>
      <c r="C5" s="312"/>
      <c r="D5" s="312"/>
      <c r="E5" s="312"/>
      <c r="F5" s="312"/>
      <c r="G5" s="316"/>
      <c r="H5" s="9"/>
    </row>
    <row r="6" spans="2:8" ht="12.75" customHeight="1" x14ac:dyDescent="0.25">
      <c r="B6" s="311"/>
      <c r="C6" s="312"/>
      <c r="D6" s="312"/>
      <c r="E6" s="312"/>
      <c r="F6" s="312"/>
      <c r="G6" s="316"/>
      <c r="H6" s="9"/>
    </row>
    <row r="7" spans="2:8" ht="7.5" customHeight="1" x14ac:dyDescent="0.25">
      <c r="B7" s="313"/>
      <c r="C7" s="314"/>
      <c r="D7" s="314"/>
      <c r="E7" s="314"/>
      <c r="F7" s="314"/>
      <c r="G7" s="317"/>
      <c r="H7" s="9"/>
    </row>
    <row r="8" spans="2:8" s="10" customFormat="1" ht="24.9" customHeight="1" x14ac:dyDescent="0.25">
      <c r="B8" s="11" t="s">
        <v>0</v>
      </c>
      <c r="C8" s="12" t="s">
        <v>1</v>
      </c>
      <c r="D8" s="12" t="s">
        <v>2</v>
      </c>
      <c r="E8" s="145" t="s">
        <v>3</v>
      </c>
      <c r="F8" s="123" t="s">
        <v>4</v>
      </c>
      <c r="G8" s="12" t="s">
        <v>5</v>
      </c>
      <c r="H8" s="13"/>
    </row>
    <row r="9" spans="2:8" x14ac:dyDescent="0.25">
      <c r="B9" s="14"/>
      <c r="C9" s="15"/>
      <c r="D9" s="16"/>
      <c r="E9" s="146"/>
      <c r="F9" s="128"/>
      <c r="G9" s="18" t="str">
        <f t="shared" ref="G9:G23" si="0">IF(D9="","",E9*F9)</f>
        <v/>
      </c>
      <c r="H9" s="19"/>
    </row>
    <row r="10" spans="2:8" x14ac:dyDescent="0.25">
      <c r="B10" s="65" t="s">
        <v>788</v>
      </c>
      <c r="C10" s="20" t="s">
        <v>789</v>
      </c>
      <c r="D10" s="22"/>
      <c r="E10" s="147"/>
      <c r="F10" s="131"/>
      <c r="G10" s="18" t="str">
        <f t="shared" si="0"/>
        <v/>
      </c>
      <c r="H10" s="43"/>
    </row>
    <row r="11" spans="2:8" x14ac:dyDescent="0.25">
      <c r="B11" s="51"/>
      <c r="C11" s="15"/>
      <c r="D11" s="22"/>
      <c r="E11" s="147"/>
      <c r="F11" s="131"/>
      <c r="G11" s="18" t="str">
        <f t="shared" si="0"/>
        <v/>
      </c>
      <c r="H11" s="43"/>
    </row>
    <row r="12" spans="2:8" x14ac:dyDescent="0.25">
      <c r="B12" s="51" t="s">
        <v>790</v>
      </c>
      <c r="C12" s="15" t="s">
        <v>791</v>
      </c>
      <c r="D12" s="22"/>
      <c r="E12" s="147"/>
      <c r="F12" s="131"/>
      <c r="G12" s="18" t="str">
        <f t="shared" si="0"/>
        <v/>
      </c>
      <c r="H12" s="43"/>
    </row>
    <row r="13" spans="2:8" x14ac:dyDescent="0.25">
      <c r="B13" s="65"/>
      <c r="C13" s="15"/>
      <c r="D13" s="22"/>
      <c r="E13" s="147"/>
      <c r="F13" s="131"/>
      <c r="G13" s="18" t="str">
        <f t="shared" si="0"/>
        <v/>
      </c>
      <c r="H13" s="43"/>
    </row>
    <row r="14" spans="2:8" ht="26.4" x14ac:dyDescent="0.25">
      <c r="B14" s="51" t="s">
        <v>58</v>
      </c>
      <c r="C14" s="15" t="s">
        <v>792</v>
      </c>
      <c r="D14" s="22"/>
      <c r="E14" s="125"/>
      <c r="F14" s="127"/>
      <c r="G14" s="18" t="str">
        <f t="shared" si="0"/>
        <v/>
      </c>
      <c r="H14" s="44"/>
    </row>
    <row r="15" spans="2:8" x14ac:dyDescent="0.25">
      <c r="B15" s="65"/>
      <c r="C15" s="15"/>
      <c r="D15" s="22"/>
      <c r="E15" s="125"/>
      <c r="F15" s="127"/>
      <c r="G15" s="18" t="str">
        <f t="shared" si="0"/>
        <v/>
      </c>
      <c r="H15" s="44"/>
    </row>
    <row r="16" spans="2:8" ht="52.8" x14ac:dyDescent="0.25">
      <c r="B16" s="51" t="s">
        <v>236</v>
      </c>
      <c r="C16" s="15" t="s">
        <v>801</v>
      </c>
      <c r="D16" s="22" t="s">
        <v>53</v>
      </c>
      <c r="E16" s="176">
        <v>3</v>
      </c>
      <c r="F16" s="131"/>
      <c r="G16" s="18">
        <f t="shared" si="0"/>
        <v>0</v>
      </c>
      <c r="H16" s="43"/>
    </row>
    <row r="17" spans="2:8" x14ac:dyDescent="0.25">
      <c r="B17" s="51"/>
      <c r="C17" s="15"/>
      <c r="D17" s="22"/>
      <c r="E17" s="176"/>
      <c r="F17" s="141"/>
      <c r="G17" s="18" t="str">
        <f t="shared" si="0"/>
        <v/>
      </c>
      <c r="H17" s="43"/>
    </row>
    <row r="18" spans="2:8" ht="52.8" x14ac:dyDescent="0.25">
      <c r="B18" s="51" t="s">
        <v>237</v>
      </c>
      <c r="C18" s="15" t="s">
        <v>802</v>
      </c>
      <c r="D18" s="22" t="s">
        <v>53</v>
      </c>
      <c r="E18" s="176">
        <v>2</v>
      </c>
      <c r="F18" s="142"/>
      <c r="G18" s="18">
        <f t="shared" si="0"/>
        <v>0</v>
      </c>
    </row>
    <row r="19" spans="2:8" x14ac:dyDescent="0.25">
      <c r="B19" s="51"/>
      <c r="C19" s="1"/>
      <c r="D19" s="22"/>
      <c r="E19" s="176"/>
      <c r="F19" s="142"/>
      <c r="G19" s="18" t="str">
        <f t="shared" si="0"/>
        <v/>
      </c>
    </row>
    <row r="20" spans="2:8" ht="52.8" x14ac:dyDescent="0.25">
      <c r="B20" s="51" t="s">
        <v>279</v>
      </c>
      <c r="C20" s="15" t="s">
        <v>803</v>
      </c>
      <c r="D20" s="22" t="s">
        <v>53</v>
      </c>
      <c r="E20" s="176">
        <v>1</v>
      </c>
      <c r="F20" s="132"/>
      <c r="G20" s="18">
        <f t="shared" si="0"/>
        <v>0</v>
      </c>
    </row>
    <row r="21" spans="2:8" x14ac:dyDescent="0.25">
      <c r="B21" s="51"/>
      <c r="C21" s="15"/>
      <c r="D21" s="22"/>
      <c r="E21" s="176"/>
      <c r="F21" s="142"/>
      <c r="G21" s="18" t="str">
        <f t="shared" si="0"/>
        <v/>
      </c>
    </row>
    <row r="22" spans="2:8" ht="52.8" x14ac:dyDescent="0.25">
      <c r="B22" s="51" t="s">
        <v>360</v>
      </c>
      <c r="C22" s="15" t="s">
        <v>804</v>
      </c>
      <c r="D22" s="22" t="s">
        <v>53</v>
      </c>
      <c r="E22" s="176">
        <v>2</v>
      </c>
      <c r="F22" s="141"/>
      <c r="G22" s="18">
        <f t="shared" si="0"/>
        <v>0</v>
      </c>
    </row>
    <row r="23" spans="2:8" x14ac:dyDescent="0.25">
      <c r="B23" s="51"/>
      <c r="C23" s="15"/>
      <c r="D23" s="22"/>
      <c r="E23" s="125"/>
      <c r="F23" s="142"/>
      <c r="G23" s="18" t="str">
        <f t="shared" si="0"/>
        <v/>
      </c>
    </row>
    <row r="24" spans="2:8" x14ac:dyDescent="0.25">
      <c r="B24" s="51"/>
      <c r="C24" s="15"/>
      <c r="D24" s="22"/>
      <c r="E24" s="125"/>
      <c r="F24" s="132"/>
      <c r="G24" s="18"/>
      <c r="H24" s="44"/>
    </row>
    <row r="25" spans="2:8" x14ac:dyDescent="0.25">
      <c r="B25" s="51"/>
      <c r="C25" s="15"/>
      <c r="D25" s="22"/>
      <c r="E25" s="126"/>
      <c r="F25" s="128"/>
      <c r="G25" s="18" t="str">
        <f t="shared" ref="G25:G35" si="1">IF(D25="","",E25*F25)</f>
        <v/>
      </c>
      <c r="H25" s="19"/>
    </row>
    <row r="26" spans="2:8" ht="26.4" x14ac:dyDescent="0.25">
      <c r="B26" s="51" t="s">
        <v>793</v>
      </c>
      <c r="C26" s="15" t="s">
        <v>794</v>
      </c>
      <c r="D26" s="22"/>
      <c r="E26" s="125"/>
      <c r="F26" s="132"/>
      <c r="G26" s="18" t="str">
        <f t="shared" si="1"/>
        <v/>
      </c>
      <c r="H26" s="44"/>
    </row>
    <row r="27" spans="2:8" x14ac:dyDescent="0.25">
      <c r="B27" s="51"/>
      <c r="C27" s="15"/>
      <c r="D27" s="22"/>
      <c r="E27" s="125"/>
      <c r="F27" s="131"/>
      <c r="G27" s="18" t="str">
        <f t="shared" si="1"/>
        <v/>
      </c>
      <c r="H27" s="43"/>
    </row>
    <row r="28" spans="2:8" ht="26.4" x14ac:dyDescent="0.25">
      <c r="B28" s="51" t="s">
        <v>58</v>
      </c>
      <c r="C28" s="15" t="s">
        <v>800</v>
      </c>
      <c r="D28" s="22" t="s">
        <v>300</v>
      </c>
      <c r="E28" s="176">
        <v>9521318.9000000004</v>
      </c>
      <c r="F28" s="131">
        <v>1</v>
      </c>
      <c r="G28" s="18">
        <f t="shared" si="1"/>
        <v>9521318.9000000004</v>
      </c>
      <c r="H28" s="43"/>
    </row>
    <row r="29" spans="2:8" x14ac:dyDescent="0.25">
      <c r="B29" s="51"/>
      <c r="C29" s="15"/>
      <c r="D29" s="22"/>
      <c r="E29" s="176"/>
      <c r="F29" s="170"/>
      <c r="G29" s="18" t="str">
        <f t="shared" si="1"/>
        <v/>
      </c>
      <c r="H29" s="43"/>
    </row>
    <row r="30" spans="2:8" ht="26.4" x14ac:dyDescent="0.25">
      <c r="B30" s="51" t="s">
        <v>60</v>
      </c>
      <c r="C30" s="15" t="s">
        <v>795</v>
      </c>
      <c r="D30" s="22" t="s">
        <v>35</v>
      </c>
      <c r="E30" s="176">
        <f>E28</f>
        <v>9521318.9000000004</v>
      </c>
      <c r="F30" s="271"/>
      <c r="G30" s="18">
        <f t="shared" si="1"/>
        <v>0</v>
      </c>
      <c r="H30" s="43"/>
    </row>
    <row r="31" spans="2:8" x14ac:dyDescent="0.25">
      <c r="B31" s="51"/>
      <c r="C31" s="15"/>
      <c r="D31" s="22"/>
      <c r="E31" s="147"/>
      <c r="F31" s="131"/>
      <c r="G31" s="18" t="str">
        <f t="shared" si="1"/>
        <v/>
      </c>
      <c r="H31" s="43"/>
    </row>
    <row r="32" spans="2:8" ht="34.200000000000003" customHeight="1" x14ac:dyDescent="0.25">
      <c r="B32" s="51" t="s">
        <v>83</v>
      </c>
      <c r="C32" s="15" t="s">
        <v>796</v>
      </c>
      <c r="D32" s="22" t="s">
        <v>300</v>
      </c>
      <c r="E32" s="147">
        <v>1088263.6200000001</v>
      </c>
      <c r="F32" s="131">
        <v>1</v>
      </c>
      <c r="G32" s="18">
        <f t="shared" si="1"/>
        <v>1088263.6200000001</v>
      </c>
      <c r="H32" s="43"/>
    </row>
    <row r="33" spans="2:8" x14ac:dyDescent="0.25">
      <c r="B33" s="51"/>
      <c r="C33" s="15"/>
      <c r="D33" s="22"/>
      <c r="E33" s="147"/>
      <c r="F33" s="133"/>
      <c r="G33" s="18" t="str">
        <f t="shared" si="1"/>
        <v/>
      </c>
      <c r="H33" s="43"/>
    </row>
    <row r="34" spans="2:8" ht="26.4" x14ac:dyDescent="0.25">
      <c r="B34" s="51" t="s">
        <v>62</v>
      </c>
      <c r="C34" s="15" t="s">
        <v>805</v>
      </c>
      <c r="D34" s="22" t="s">
        <v>35</v>
      </c>
      <c r="E34" s="147">
        <f>E32</f>
        <v>1088263.6200000001</v>
      </c>
      <c r="F34" s="191"/>
      <c r="G34" s="18">
        <f t="shared" si="1"/>
        <v>0</v>
      </c>
      <c r="H34" s="43"/>
    </row>
    <row r="35" spans="2:8" x14ac:dyDescent="0.25">
      <c r="B35" s="51"/>
      <c r="C35" s="15"/>
      <c r="D35" s="22"/>
      <c r="E35" s="147"/>
      <c r="F35" s="132"/>
      <c r="G35" s="18" t="str">
        <f t="shared" si="1"/>
        <v/>
      </c>
      <c r="H35" s="43"/>
    </row>
    <row r="36" spans="2:8" x14ac:dyDescent="0.25">
      <c r="B36" s="51" t="s">
        <v>63</v>
      </c>
      <c r="C36" s="80" t="s">
        <v>797</v>
      </c>
      <c r="D36" s="22" t="s">
        <v>21</v>
      </c>
      <c r="E36" s="147">
        <v>18</v>
      </c>
      <c r="F36" s="132"/>
      <c r="G36" s="18">
        <f>F36*E36</f>
        <v>0</v>
      </c>
      <c r="H36" s="43"/>
    </row>
    <row r="37" spans="2:8" x14ac:dyDescent="0.25">
      <c r="B37" s="51"/>
      <c r="C37" s="15"/>
      <c r="D37" s="22"/>
      <c r="E37" s="147"/>
      <c r="F37" s="132"/>
      <c r="G37" s="18"/>
      <c r="H37" s="43"/>
    </row>
    <row r="38" spans="2:8" x14ac:dyDescent="0.25">
      <c r="B38" s="51"/>
      <c r="C38" s="15"/>
      <c r="D38" s="22"/>
      <c r="E38" s="147"/>
      <c r="F38" s="132"/>
      <c r="G38" s="18"/>
      <c r="H38" s="43"/>
    </row>
    <row r="39" spans="2:8" x14ac:dyDescent="0.25">
      <c r="B39" s="51"/>
      <c r="C39" s="15"/>
      <c r="D39" s="22"/>
      <c r="E39" s="147"/>
      <c r="F39" s="132"/>
      <c r="G39" s="18"/>
      <c r="H39" s="43"/>
    </row>
    <row r="40" spans="2:8" s="30" customFormat="1" ht="19.5" customHeight="1" x14ac:dyDescent="0.25">
      <c r="B40" s="87" t="str">
        <f>$B$10</f>
        <v>F</v>
      </c>
      <c r="C40" s="32" t="s">
        <v>12</v>
      </c>
      <c r="D40" s="33"/>
      <c r="E40" s="148"/>
      <c r="F40" s="124"/>
      <c r="G40" s="35">
        <f>SUM(G9:G39)</f>
        <v>10609582.52</v>
      </c>
      <c r="H40" s="36"/>
    </row>
    <row r="41" spans="2:8" x14ac:dyDescent="0.25">
      <c r="B41" s="309" t="str">
        <f>Client1</f>
        <v>Province of KwaZulu-Natal</v>
      </c>
      <c r="C41" s="309"/>
      <c r="D41" s="309"/>
      <c r="E41" s="307" t="str">
        <f>"Contract No. "&amp;ContractNo</f>
        <v>Contract No. ZNB01871/00000/00/PMC/INF/23/T</v>
      </c>
      <c r="F41" s="307"/>
      <c r="G41" s="307"/>
    </row>
    <row r="42" spans="2:8" x14ac:dyDescent="0.25">
      <c r="B42" s="309" t="str">
        <f>Client2</f>
        <v>Department of Transport</v>
      </c>
      <c r="C42" s="309"/>
      <c r="D42" s="309"/>
      <c r="E42" s="307"/>
      <c r="F42" s="307"/>
      <c r="G42" s="307"/>
    </row>
    <row r="43" spans="2:8" x14ac:dyDescent="0.25">
      <c r="B43" s="310"/>
      <c r="C43" s="310"/>
      <c r="D43" s="310"/>
      <c r="E43" s="308"/>
      <c r="F43" s="308"/>
      <c r="G43" s="308"/>
    </row>
    <row r="44" spans="2:8" x14ac:dyDescent="0.25">
      <c r="B44" s="318" t="s">
        <v>8</v>
      </c>
      <c r="C44" s="319"/>
      <c r="D44" s="319"/>
      <c r="E44" s="319"/>
      <c r="F44" s="319"/>
      <c r="G44" s="361" t="str">
        <f>$G$4</f>
        <v>CHAPTER F</v>
      </c>
      <c r="H44" s="6"/>
    </row>
    <row r="45" spans="2:8" x14ac:dyDescent="0.25">
      <c r="B45" s="311" t="str">
        <f>ContractDescription</f>
        <v>THE UPGRADE OF MSUNDUZI RIVER BRIDGE (GRIMTHORPE AVE TO BISHOPSTOWE) DISTRICT ROAD D669 KM 2.54</v>
      </c>
      <c r="C45" s="312"/>
      <c r="D45" s="312"/>
      <c r="E45" s="312"/>
      <c r="F45" s="312"/>
      <c r="G45" s="307"/>
      <c r="H45" s="9"/>
    </row>
    <row r="46" spans="2:8" x14ac:dyDescent="0.25">
      <c r="B46" s="311"/>
      <c r="C46" s="312"/>
      <c r="D46" s="312"/>
      <c r="E46" s="312"/>
      <c r="F46" s="312"/>
      <c r="G46" s="307"/>
      <c r="H46" s="9"/>
    </row>
    <row r="47" spans="2:8" x14ac:dyDescent="0.25">
      <c r="B47" s="313"/>
      <c r="C47" s="314"/>
      <c r="D47" s="314"/>
      <c r="E47" s="314"/>
      <c r="F47" s="314"/>
      <c r="G47" s="308"/>
      <c r="H47" s="9"/>
    </row>
    <row r="48" spans="2:8" s="10" customFormat="1" ht="24.9" customHeight="1" x14ac:dyDescent="0.25">
      <c r="B48" s="66" t="s">
        <v>0</v>
      </c>
      <c r="C48" s="12" t="s">
        <v>1</v>
      </c>
      <c r="D48" s="12" t="s">
        <v>2</v>
      </c>
      <c r="E48" s="145" t="s">
        <v>3</v>
      </c>
      <c r="F48" s="123" t="s">
        <v>4</v>
      </c>
      <c r="G48" s="12" t="s">
        <v>5</v>
      </c>
      <c r="H48" s="13"/>
    </row>
    <row r="49" spans="2:8" s="30" customFormat="1" ht="19.5" customHeight="1" x14ac:dyDescent="0.25">
      <c r="B49" s="72"/>
      <c r="C49" s="32" t="s">
        <v>36</v>
      </c>
      <c r="D49" s="33"/>
      <c r="E49" s="148"/>
      <c r="F49" s="124"/>
      <c r="G49" s="35">
        <f>G40</f>
        <v>10609582.52</v>
      </c>
      <c r="H49" s="36"/>
    </row>
    <row r="50" spans="2:8" x14ac:dyDescent="0.25">
      <c r="B50" s="51"/>
      <c r="C50" s="15"/>
      <c r="D50" s="22"/>
      <c r="E50" s="147"/>
      <c r="F50" s="132"/>
      <c r="G50" s="18" t="str">
        <f t="shared" ref="G50:G75" si="2">IF(D50="","",E50*F50)</f>
        <v/>
      </c>
      <c r="H50" s="43"/>
    </row>
    <row r="51" spans="2:8" x14ac:dyDescent="0.25">
      <c r="B51" s="269" t="s">
        <v>798</v>
      </c>
      <c r="C51" s="270" t="s">
        <v>799</v>
      </c>
      <c r="D51" s="22"/>
      <c r="E51" s="147"/>
      <c r="F51" s="132"/>
      <c r="G51" s="18" t="str">
        <f t="shared" si="2"/>
        <v/>
      </c>
      <c r="H51" s="43"/>
    </row>
    <row r="52" spans="2:8" x14ac:dyDescent="0.25">
      <c r="B52" s="51"/>
      <c r="C52" s="15"/>
      <c r="D52" s="22"/>
      <c r="E52" s="147"/>
      <c r="F52" s="132"/>
      <c r="G52" s="18" t="str">
        <f t="shared" si="2"/>
        <v/>
      </c>
      <c r="H52" s="43"/>
    </row>
    <row r="53" spans="2:8" x14ac:dyDescent="0.25">
      <c r="B53" s="51" t="s">
        <v>58</v>
      </c>
      <c r="C53" s="15" t="s">
        <v>346</v>
      </c>
      <c r="D53" s="22"/>
      <c r="E53" s="147"/>
      <c r="F53" s="132"/>
      <c r="G53" s="18" t="str">
        <f t="shared" si="2"/>
        <v/>
      </c>
      <c r="H53" s="43"/>
    </row>
    <row r="54" spans="2:8" x14ac:dyDescent="0.25">
      <c r="B54" s="65"/>
      <c r="C54" s="15"/>
      <c r="D54" s="22"/>
      <c r="E54" s="147"/>
      <c r="F54" s="133"/>
      <c r="G54" s="18" t="str">
        <f t="shared" si="2"/>
        <v/>
      </c>
      <c r="H54" s="43"/>
    </row>
    <row r="55" spans="2:8" x14ac:dyDescent="0.25">
      <c r="B55" s="51" t="s">
        <v>236</v>
      </c>
      <c r="C55" s="15" t="s">
        <v>347</v>
      </c>
      <c r="D55" s="22" t="s">
        <v>300</v>
      </c>
      <c r="E55" s="147">
        <v>150000</v>
      </c>
      <c r="F55" s="133">
        <v>1</v>
      </c>
      <c r="G55" s="18">
        <f t="shared" si="2"/>
        <v>150000</v>
      </c>
      <c r="H55" s="43"/>
    </row>
    <row r="56" spans="2:8" x14ac:dyDescent="0.25">
      <c r="B56" s="51"/>
      <c r="C56" s="15"/>
      <c r="D56" s="22"/>
      <c r="E56" s="147"/>
      <c r="F56" s="132"/>
      <c r="G56" s="18" t="str">
        <f t="shared" si="2"/>
        <v/>
      </c>
      <c r="H56" s="43"/>
    </row>
    <row r="57" spans="2:8" ht="26.4" x14ac:dyDescent="0.25">
      <c r="B57" s="51" t="s">
        <v>237</v>
      </c>
      <c r="C57" s="15" t="s">
        <v>806</v>
      </c>
      <c r="D57" s="22" t="s">
        <v>35</v>
      </c>
      <c r="E57" s="147">
        <f>E55</f>
        <v>150000</v>
      </c>
      <c r="F57" s="150"/>
      <c r="G57" s="18">
        <f t="shared" si="2"/>
        <v>0</v>
      </c>
      <c r="H57" s="43"/>
    </row>
    <row r="58" spans="2:8" x14ac:dyDescent="0.25">
      <c r="B58" s="51"/>
      <c r="C58" s="1"/>
      <c r="D58" s="22"/>
      <c r="E58" s="147"/>
      <c r="F58" s="132"/>
      <c r="G58" s="18" t="str">
        <f t="shared" si="2"/>
        <v/>
      </c>
      <c r="H58" s="43"/>
    </row>
    <row r="59" spans="2:8" x14ac:dyDescent="0.25">
      <c r="B59" s="51" t="s">
        <v>60</v>
      </c>
      <c r="C59" s="15" t="s">
        <v>348</v>
      </c>
      <c r="D59" s="22"/>
      <c r="E59" s="147"/>
      <c r="F59" s="132"/>
      <c r="G59" s="18" t="str">
        <f t="shared" si="2"/>
        <v/>
      </c>
      <c r="H59" s="43"/>
    </row>
    <row r="60" spans="2:8" x14ac:dyDescent="0.25">
      <c r="B60" s="51"/>
      <c r="C60" s="15"/>
      <c r="D60" s="22"/>
      <c r="E60" s="147"/>
      <c r="F60" s="132"/>
      <c r="G60" s="18" t="str">
        <f t="shared" si="2"/>
        <v/>
      </c>
      <c r="H60" s="43"/>
    </row>
    <row r="61" spans="2:8" x14ac:dyDescent="0.25">
      <c r="B61" s="51" t="s">
        <v>272</v>
      </c>
      <c r="C61" s="15" t="s">
        <v>347</v>
      </c>
      <c r="D61" s="22" t="s">
        <v>300</v>
      </c>
      <c r="E61" s="147">
        <v>150000</v>
      </c>
      <c r="F61" s="132">
        <v>1</v>
      </c>
      <c r="G61" s="18">
        <f t="shared" si="2"/>
        <v>150000</v>
      </c>
      <c r="H61" s="43"/>
    </row>
    <row r="62" spans="2:8" x14ac:dyDescent="0.25">
      <c r="B62" s="51"/>
      <c r="C62" s="15"/>
      <c r="D62" s="22"/>
      <c r="E62" s="305"/>
      <c r="F62" s="132"/>
      <c r="G62" s="18" t="str">
        <f t="shared" si="2"/>
        <v/>
      </c>
    </row>
    <row r="63" spans="2:8" ht="26.4" x14ac:dyDescent="0.25">
      <c r="B63" s="51" t="s">
        <v>273</v>
      </c>
      <c r="C63" s="15" t="s">
        <v>807</v>
      </c>
      <c r="D63" s="22" t="s">
        <v>35</v>
      </c>
      <c r="E63" s="147">
        <f>E61</f>
        <v>150000</v>
      </c>
      <c r="F63" s="150"/>
      <c r="G63" s="18">
        <f t="shared" si="2"/>
        <v>0</v>
      </c>
      <c r="H63" s="43"/>
    </row>
    <row r="64" spans="2:8" x14ac:dyDescent="0.25">
      <c r="B64" s="51"/>
      <c r="C64" s="15"/>
      <c r="D64" s="22"/>
      <c r="E64" s="305"/>
      <c r="F64" s="132"/>
      <c r="G64" s="18" t="str">
        <f t="shared" si="2"/>
        <v/>
      </c>
      <c r="H64" s="50"/>
    </row>
    <row r="65" spans="2:8" x14ac:dyDescent="0.25">
      <c r="B65" s="51" t="s">
        <v>61</v>
      </c>
      <c r="C65" s="15" t="s">
        <v>350</v>
      </c>
      <c r="D65" s="22"/>
      <c r="E65" s="305"/>
      <c r="F65" s="132"/>
      <c r="G65" s="18" t="str">
        <f t="shared" si="2"/>
        <v/>
      </c>
    </row>
    <row r="66" spans="2:8" x14ac:dyDescent="0.25">
      <c r="B66" s="51"/>
      <c r="C66" s="15"/>
      <c r="D66" s="22"/>
      <c r="E66" s="147"/>
      <c r="F66" s="132"/>
      <c r="G66" s="18" t="str">
        <f t="shared" si="2"/>
        <v/>
      </c>
      <c r="H66" s="43"/>
    </row>
    <row r="67" spans="2:8" x14ac:dyDescent="0.25">
      <c r="B67" s="51" t="s">
        <v>280</v>
      </c>
      <c r="C67" s="15" t="s">
        <v>347</v>
      </c>
      <c r="D67" s="22" t="s">
        <v>300</v>
      </c>
      <c r="E67" s="147">
        <v>150000</v>
      </c>
      <c r="F67" s="132">
        <v>1</v>
      </c>
      <c r="G67" s="18">
        <f t="shared" si="2"/>
        <v>150000</v>
      </c>
      <c r="H67" s="43"/>
    </row>
    <row r="68" spans="2:8" x14ac:dyDescent="0.25">
      <c r="B68" s="51"/>
      <c r="C68" s="15"/>
      <c r="D68" s="22"/>
      <c r="E68" s="147"/>
      <c r="F68" s="132"/>
      <c r="G68" s="18" t="str">
        <f t="shared" si="2"/>
        <v/>
      </c>
      <c r="H68" s="43"/>
    </row>
    <row r="69" spans="2:8" ht="26.4" x14ac:dyDescent="0.25">
      <c r="B69" s="51" t="s">
        <v>281</v>
      </c>
      <c r="C69" s="15" t="s">
        <v>808</v>
      </c>
      <c r="D69" s="22" t="s">
        <v>35</v>
      </c>
      <c r="E69" s="147">
        <f>E67</f>
        <v>150000</v>
      </c>
      <c r="F69" s="150"/>
      <c r="G69" s="18">
        <f t="shared" si="2"/>
        <v>0</v>
      </c>
      <c r="H69" s="43"/>
    </row>
    <row r="70" spans="2:8" x14ac:dyDescent="0.25">
      <c r="B70" s="51"/>
      <c r="C70" s="15"/>
      <c r="D70" s="22"/>
      <c r="E70" s="147"/>
      <c r="F70" s="132"/>
      <c r="G70" s="18" t="str">
        <f t="shared" si="2"/>
        <v/>
      </c>
      <c r="H70" s="43"/>
    </row>
    <row r="71" spans="2:8" ht="26.4" x14ac:dyDescent="0.25">
      <c r="B71" s="51" t="s">
        <v>62</v>
      </c>
      <c r="C71" s="15" t="s">
        <v>777</v>
      </c>
      <c r="D71" s="22"/>
      <c r="E71" s="147"/>
      <c r="F71" s="132"/>
      <c r="G71" s="18" t="str">
        <f t="shared" si="2"/>
        <v/>
      </c>
      <c r="H71" s="43"/>
    </row>
    <row r="72" spans="2:8" x14ac:dyDescent="0.25">
      <c r="B72" s="51"/>
      <c r="C72" s="15"/>
      <c r="D72" s="22"/>
      <c r="E72" s="147"/>
      <c r="F72" s="132"/>
      <c r="G72" s="18" t="str">
        <f t="shared" si="2"/>
        <v/>
      </c>
      <c r="H72" s="43"/>
    </row>
    <row r="73" spans="2:8" x14ac:dyDescent="0.25">
      <c r="B73" s="51" t="s">
        <v>286</v>
      </c>
      <c r="C73" s="15" t="s">
        <v>347</v>
      </c>
      <c r="D73" s="22" t="s">
        <v>300</v>
      </c>
      <c r="E73" s="147">
        <v>150000</v>
      </c>
      <c r="F73" s="132">
        <v>1</v>
      </c>
      <c r="G73" s="18">
        <f t="shared" si="2"/>
        <v>150000</v>
      </c>
      <c r="H73" s="43"/>
    </row>
    <row r="74" spans="2:8" x14ac:dyDescent="0.25">
      <c r="B74" s="51"/>
      <c r="C74" s="15"/>
      <c r="D74" s="22"/>
      <c r="E74" s="147"/>
      <c r="F74" s="132"/>
      <c r="G74" s="18" t="str">
        <f t="shared" si="2"/>
        <v/>
      </c>
      <c r="H74" s="43"/>
    </row>
    <row r="75" spans="2:8" ht="26.4" x14ac:dyDescent="0.25">
      <c r="B75" s="51" t="s">
        <v>351</v>
      </c>
      <c r="C75" s="15" t="s">
        <v>809</v>
      </c>
      <c r="D75" s="22" t="s">
        <v>35</v>
      </c>
      <c r="E75" s="147">
        <f>E73</f>
        <v>150000</v>
      </c>
      <c r="F75" s="150"/>
      <c r="G75" s="18">
        <f t="shared" si="2"/>
        <v>0</v>
      </c>
      <c r="H75" s="43"/>
    </row>
    <row r="76" spans="2:8" x14ac:dyDescent="0.25">
      <c r="B76" s="51"/>
      <c r="C76" s="15"/>
      <c r="D76" s="22"/>
      <c r="E76" s="147"/>
      <c r="F76" s="132"/>
      <c r="G76" s="18"/>
      <c r="H76" s="43"/>
    </row>
    <row r="77" spans="2:8" x14ac:dyDescent="0.25">
      <c r="B77" s="51"/>
      <c r="C77" s="15"/>
      <c r="D77" s="22"/>
      <c r="E77" s="147"/>
      <c r="F77" s="132"/>
      <c r="G77" s="18"/>
      <c r="H77" s="43"/>
    </row>
    <row r="78" spans="2:8" x14ac:dyDescent="0.25">
      <c r="B78" s="51"/>
      <c r="C78" s="15"/>
      <c r="D78" s="22"/>
      <c r="E78" s="147"/>
      <c r="F78" s="132"/>
      <c r="G78" s="18"/>
      <c r="H78" s="43"/>
    </row>
    <row r="79" spans="2:8" x14ac:dyDescent="0.25">
      <c r="B79" s="51"/>
      <c r="C79" s="15"/>
      <c r="D79" s="22"/>
      <c r="E79" s="147"/>
      <c r="F79" s="132"/>
      <c r="G79" s="18"/>
      <c r="H79" s="43"/>
    </row>
    <row r="80" spans="2:8" x14ac:dyDescent="0.25">
      <c r="B80" s="51"/>
      <c r="C80" s="15"/>
      <c r="D80" s="22"/>
      <c r="E80" s="147"/>
      <c r="F80" s="132"/>
      <c r="G80" s="18"/>
      <c r="H80" s="43"/>
    </row>
    <row r="81" spans="2:8" x14ac:dyDescent="0.25">
      <c r="B81" s="51"/>
      <c r="C81" s="15"/>
      <c r="D81" s="22"/>
      <c r="E81" s="147"/>
      <c r="F81" s="132"/>
      <c r="G81" s="18"/>
      <c r="H81" s="43"/>
    </row>
    <row r="82" spans="2:8" x14ac:dyDescent="0.25">
      <c r="B82" s="51"/>
      <c r="C82" s="15"/>
      <c r="D82" s="22"/>
      <c r="E82" s="147"/>
      <c r="F82" s="132"/>
      <c r="G82" s="18"/>
      <c r="H82" s="43"/>
    </row>
    <row r="83" spans="2:8" x14ac:dyDescent="0.25">
      <c r="B83" s="51"/>
      <c r="C83" s="15"/>
      <c r="D83" s="22"/>
      <c r="E83" s="147"/>
      <c r="F83" s="132"/>
      <c r="G83" s="18"/>
      <c r="H83" s="43"/>
    </row>
    <row r="84" spans="2:8" x14ac:dyDescent="0.25">
      <c r="B84" s="51"/>
      <c r="C84" s="15"/>
      <c r="D84" s="22"/>
      <c r="E84" s="147"/>
      <c r="F84" s="132"/>
      <c r="G84" s="18"/>
      <c r="H84" s="43"/>
    </row>
    <row r="85" spans="2:8" x14ac:dyDescent="0.25">
      <c r="B85" s="51"/>
      <c r="C85" s="15"/>
      <c r="D85" s="22"/>
      <c r="E85" s="147"/>
      <c r="F85" s="132"/>
      <c r="G85" s="18"/>
      <c r="H85" s="43"/>
    </row>
    <row r="86" spans="2:8" x14ac:dyDescent="0.25">
      <c r="B86" s="51"/>
      <c r="C86" s="15"/>
      <c r="D86" s="22"/>
      <c r="E86" s="147"/>
      <c r="F86" s="132"/>
      <c r="G86" s="18"/>
      <c r="H86" s="43"/>
    </row>
    <row r="87" spans="2:8" x14ac:dyDescent="0.25">
      <c r="B87" s="51"/>
      <c r="C87" s="15"/>
      <c r="D87" s="22"/>
      <c r="E87" s="147"/>
      <c r="F87" s="132"/>
      <c r="G87" s="18"/>
      <c r="H87" s="43"/>
    </row>
    <row r="88" spans="2:8" x14ac:dyDescent="0.25">
      <c r="B88" s="51"/>
      <c r="C88" s="15"/>
      <c r="D88" s="22"/>
      <c r="E88" s="147"/>
      <c r="F88" s="132"/>
      <c r="G88" s="18"/>
      <c r="H88" s="43"/>
    </row>
    <row r="89" spans="2:8" x14ac:dyDescent="0.25">
      <c r="B89" s="51"/>
      <c r="C89" s="15"/>
      <c r="D89" s="22"/>
      <c r="E89" s="147"/>
      <c r="F89" s="132"/>
      <c r="G89" s="18"/>
      <c r="H89" s="43"/>
    </row>
    <row r="90" spans="2:8" x14ac:dyDescent="0.25">
      <c r="B90" s="51"/>
      <c r="C90" s="15"/>
      <c r="D90" s="22"/>
      <c r="E90" s="147"/>
      <c r="F90" s="132"/>
      <c r="G90" s="18"/>
      <c r="H90" s="43"/>
    </row>
    <row r="91" spans="2:8" x14ac:dyDescent="0.25">
      <c r="B91" s="51"/>
      <c r="C91" s="15"/>
      <c r="D91" s="22"/>
      <c r="E91" s="147"/>
      <c r="F91" s="132"/>
      <c r="G91" s="18"/>
      <c r="H91" s="43"/>
    </row>
    <row r="92" spans="2:8" x14ac:dyDescent="0.25">
      <c r="B92" s="51"/>
      <c r="C92" s="15"/>
      <c r="D92" s="22"/>
      <c r="E92" s="147"/>
      <c r="F92" s="132"/>
      <c r="G92" s="18"/>
      <c r="H92" s="43"/>
    </row>
    <row r="93" spans="2:8" x14ac:dyDescent="0.25">
      <c r="B93" s="51"/>
      <c r="C93" s="15"/>
      <c r="D93" s="22"/>
      <c r="E93" s="147"/>
      <c r="F93" s="132"/>
      <c r="G93" s="18"/>
      <c r="H93" s="43"/>
    </row>
    <row r="94" spans="2:8" x14ac:dyDescent="0.25">
      <c r="B94" s="51"/>
      <c r="C94" s="15"/>
      <c r="D94" s="22"/>
      <c r="E94" s="147"/>
      <c r="F94" s="132"/>
      <c r="G94" s="18"/>
      <c r="H94" s="43"/>
    </row>
    <row r="95" spans="2:8" x14ac:dyDescent="0.25">
      <c r="B95" s="51"/>
      <c r="C95" s="15"/>
      <c r="D95" s="22"/>
      <c r="E95" s="147"/>
      <c r="F95" s="132"/>
      <c r="G95" s="18"/>
      <c r="H95" s="43"/>
    </row>
    <row r="96" spans="2:8" x14ac:dyDescent="0.25">
      <c r="B96" s="51"/>
      <c r="C96" s="15"/>
      <c r="D96" s="22"/>
      <c r="E96" s="147"/>
      <c r="F96" s="132"/>
      <c r="G96" s="18"/>
      <c r="H96" s="43"/>
    </row>
    <row r="97" spans="2:8" x14ac:dyDescent="0.25">
      <c r="B97" s="51"/>
      <c r="C97" s="15"/>
      <c r="D97" s="22"/>
      <c r="E97" s="147"/>
      <c r="F97" s="132"/>
      <c r="G97" s="18"/>
      <c r="H97" s="43"/>
    </row>
    <row r="98" spans="2:8" x14ac:dyDescent="0.25">
      <c r="B98" s="51"/>
      <c r="C98" s="15"/>
      <c r="D98" s="22"/>
      <c r="E98" s="147"/>
      <c r="F98" s="132"/>
      <c r="G98" s="18"/>
      <c r="H98" s="43"/>
    </row>
    <row r="99" spans="2:8" x14ac:dyDescent="0.25">
      <c r="B99" s="51"/>
      <c r="C99" s="15"/>
      <c r="D99" s="22"/>
      <c r="E99" s="147"/>
      <c r="F99" s="132"/>
      <c r="G99" s="18"/>
      <c r="H99" s="43"/>
    </row>
    <row r="100" spans="2:8" x14ac:dyDescent="0.25">
      <c r="B100" s="51"/>
      <c r="C100" s="15"/>
      <c r="D100" s="22"/>
      <c r="E100" s="147"/>
      <c r="F100" s="132"/>
      <c r="G100" s="18"/>
      <c r="H100" s="43"/>
    </row>
    <row r="101" spans="2:8" x14ac:dyDescent="0.25">
      <c r="B101" s="51"/>
      <c r="C101" s="15"/>
      <c r="D101" s="22"/>
      <c r="E101" s="147"/>
      <c r="F101" s="132"/>
      <c r="G101" s="18"/>
      <c r="H101" s="43"/>
    </row>
    <row r="102" spans="2:8" x14ac:dyDescent="0.25">
      <c r="B102" s="51"/>
      <c r="C102" s="15"/>
      <c r="D102" s="22"/>
      <c r="E102" s="147"/>
      <c r="F102" s="132"/>
      <c r="G102" s="18"/>
      <c r="H102" s="43"/>
    </row>
    <row r="103" spans="2:8" x14ac:dyDescent="0.25">
      <c r="B103" s="51"/>
      <c r="C103" s="15"/>
      <c r="D103" s="22"/>
      <c r="E103" s="147"/>
      <c r="F103" s="132"/>
      <c r="G103" s="18"/>
      <c r="H103" s="43"/>
    </row>
    <row r="104" spans="2:8" x14ac:dyDescent="0.25">
      <c r="B104" s="51"/>
      <c r="C104" s="15"/>
      <c r="D104" s="22"/>
      <c r="E104" s="147"/>
      <c r="F104" s="132"/>
      <c r="G104" s="18"/>
      <c r="H104" s="43"/>
    </row>
    <row r="105" spans="2:8" x14ac:dyDescent="0.25">
      <c r="B105" s="51"/>
      <c r="C105" s="15"/>
      <c r="D105" s="22"/>
      <c r="E105" s="147"/>
      <c r="F105" s="132"/>
      <c r="G105" s="18"/>
      <c r="H105" s="43"/>
    </row>
    <row r="106" spans="2:8" x14ac:dyDescent="0.25">
      <c r="B106" s="51"/>
      <c r="C106" s="15"/>
      <c r="D106" s="22"/>
      <c r="E106" s="147"/>
      <c r="F106" s="132"/>
      <c r="G106" s="18"/>
      <c r="H106" s="43"/>
    </row>
    <row r="107" spans="2:8" x14ac:dyDescent="0.25">
      <c r="B107" s="51"/>
      <c r="C107" s="15"/>
      <c r="D107" s="22"/>
      <c r="E107" s="147"/>
      <c r="F107" s="132"/>
      <c r="G107" s="18" t="str">
        <f>IF(D107="","",E107*F107)</f>
        <v/>
      </c>
      <c r="H107" s="43"/>
    </row>
    <row r="108" spans="2:8" s="30" customFormat="1" ht="19.5" customHeight="1" x14ac:dyDescent="0.25">
      <c r="B108" s="87" t="str">
        <f>$B$10</f>
        <v>F</v>
      </c>
      <c r="C108" s="32" t="s">
        <v>339</v>
      </c>
      <c r="D108" s="33"/>
      <c r="E108" s="148"/>
      <c r="F108" s="124"/>
      <c r="G108" s="35">
        <f>SUM(G49:G107)</f>
        <v>11209582.52</v>
      </c>
      <c r="H108" s="36"/>
    </row>
  </sheetData>
  <mergeCells count="11">
    <mergeCell ref="B44:F44"/>
    <mergeCell ref="G44:G47"/>
    <mergeCell ref="B45:F47"/>
    <mergeCell ref="E1:G1"/>
    <mergeCell ref="B4:F4"/>
    <mergeCell ref="G4:G7"/>
    <mergeCell ref="B5:F7"/>
    <mergeCell ref="B41:D41"/>
    <mergeCell ref="E41:G43"/>
    <mergeCell ref="B42:D42"/>
    <mergeCell ref="B43:D43"/>
  </mergeCells>
  <pageMargins left="0.43307086614173229" right="0.31496062992125984" top="0.43307086614173229" bottom="0.62992125984251968" header="0.35433070866141736" footer="0.31496062992125984"/>
  <pageSetup paperSize="9" scale="76"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rowBreaks count="1" manualBreakCount="1">
    <brk id="40"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3" tint="0.59999389629810485"/>
  </sheetPr>
  <dimension ref="B1:O1048466"/>
  <sheetViews>
    <sheetView view="pageBreakPreview" zoomScale="70" zoomScaleNormal="100" zoomScaleSheetLayoutView="70" zoomScalePageLayoutView="150" workbookViewId="0">
      <selection activeCell="F35" sqref="F35"/>
    </sheetView>
  </sheetViews>
  <sheetFormatPr defaultColWidth="8.88671875" defaultRowHeight="13.2" x14ac:dyDescent="0.25"/>
  <cols>
    <col min="1" max="1" width="0.88671875" style="52" customWidth="1"/>
    <col min="2" max="2" width="11.6640625" style="54" customWidth="1"/>
    <col min="3" max="3" width="45.6640625" style="53" customWidth="1"/>
    <col min="4" max="4" width="13.6640625" style="53" customWidth="1"/>
    <col min="5" max="5" width="5.6640625" style="81" customWidth="1"/>
    <col min="6" max="7" width="15.6640625" style="52" customWidth="1"/>
    <col min="8" max="8" width="15.6640625" style="82" customWidth="1"/>
    <col min="9" max="9" width="0.88671875" style="52" customWidth="1"/>
    <col min="10" max="10" width="8.88671875" style="52"/>
    <col min="11" max="11" width="15.44140625" style="52" customWidth="1"/>
    <col min="12" max="12" width="12.5546875" style="52" customWidth="1"/>
    <col min="13" max="13" width="9.44140625" style="52" customWidth="1"/>
    <col min="14" max="16384" width="8.88671875" style="52"/>
  </cols>
  <sheetData>
    <row r="1" spans="2:15" x14ac:dyDescent="0.25">
      <c r="B1" s="2" t="str">
        <f>Client1</f>
        <v>Province of KwaZulu-Natal</v>
      </c>
      <c r="D1" s="4"/>
      <c r="E1" s="4"/>
      <c r="F1" s="323" t="str">
        <f>"Contract No. "&amp;ContractNo</f>
        <v>Contract No. ZNB01871/00000/00/PMC/INF/23/T</v>
      </c>
      <c r="G1" s="323"/>
      <c r="H1" s="323"/>
    </row>
    <row r="2" spans="2:15" s="1" customFormat="1" ht="18" customHeight="1" x14ac:dyDescent="0.25">
      <c r="B2" s="77" t="str">
        <f>Client2</f>
        <v>Department of Transport</v>
      </c>
      <c r="C2" s="53"/>
      <c r="D2" s="4"/>
      <c r="E2" s="4"/>
      <c r="F2" s="4"/>
      <c r="H2" s="5"/>
      <c r="L2" s="4"/>
    </row>
    <row r="3" spans="2:15" s="1" customFormat="1" ht="16.5" customHeight="1" x14ac:dyDescent="0.25">
      <c r="B3" s="69"/>
      <c r="C3" s="79"/>
      <c r="D3" s="70"/>
      <c r="E3" s="70"/>
      <c r="F3" s="70"/>
      <c r="G3" s="71"/>
      <c r="H3" s="78"/>
      <c r="J3" s="5"/>
      <c r="K3" s="5"/>
      <c r="L3" s="4"/>
    </row>
    <row r="4" spans="2:15" s="1" customFormat="1" ht="7.5" customHeight="1" x14ac:dyDescent="0.25">
      <c r="B4" s="311" t="str">
        <f>ContractDescription</f>
        <v>THE UPGRADE OF MSUNDUZI RIVER BRIDGE (GRIMTHORPE AVE TO BISHOPSTOWE) DISTRICT ROAD D669 KM 2.54</v>
      </c>
      <c r="C4" s="312"/>
      <c r="D4" s="312"/>
      <c r="E4" s="312"/>
      <c r="F4" s="312"/>
      <c r="G4" s="312"/>
      <c r="H4" s="316"/>
      <c r="J4" s="5"/>
      <c r="K4" s="5"/>
      <c r="L4" s="4"/>
    </row>
    <row r="5" spans="2:15" ht="12.75" customHeight="1" x14ac:dyDescent="0.25">
      <c r="B5" s="311"/>
      <c r="C5" s="312"/>
      <c r="D5" s="312"/>
      <c r="E5" s="312"/>
      <c r="F5" s="312"/>
      <c r="G5" s="312"/>
      <c r="H5" s="316"/>
    </row>
    <row r="6" spans="2:15" ht="7.5" customHeight="1" x14ac:dyDescent="0.25">
      <c r="B6" s="313"/>
      <c r="C6" s="314"/>
      <c r="D6" s="314"/>
      <c r="E6" s="314"/>
      <c r="F6" s="314"/>
      <c r="G6" s="314"/>
      <c r="H6" s="317"/>
    </row>
    <row r="7" spans="2:15" ht="25.5" customHeight="1" x14ac:dyDescent="0.25">
      <c r="B7" s="335" t="s">
        <v>811</v>
      </c>
      <c r="C7" s="336"/>
      <c r="D7" s="336"/>
      <c r="E7" s="336"/>
      <c r="F7" s="336"/>
      <c r="G7" s="336"/>
      <c r="H7" s="337"/>
    </row>
    <row r="8" spans="2:15" x14ac:dyDescent="0.25">
      <c r="B8" s="12" t="s">
        <v>343</v>
      </c>
      <c r="C8" s="328" t="s">
        <v>1</v>
      </c>
      <c r="D8" s="329"/>
      <c r="E8" s="330"/>
      <c r="F8" s="12" t="s">
        <v>332</v>
      </c>
      <c r="G8" s="329" t="s">
        <v>5</v>
      </c>
      <c r="H8" s="330"/>
      <c r="O8" s="82"/>
    </row>
    <row r="9" spans="2:15" x14ac:dyDescent="0.25">
      <c r="B9" s="21" t="str">
        <f>'Section F'!B10</f>
        <v>F</v>
      </c>
      <c r="C9" s="342" t="str">
        <f>'Section F'!C10</f>
        <v>SMALL CONTRACTOR DEVELOPMENT</v>
      </c>
      <c r="D9" s="343"/>
      <c r="E9" s="344"/>
      <c r="F9" s="42"/>
      <c r="G9" s="362">
        <f>'Section F'!G108</f>
        <v>11209582.52</v>
      </c>
      <c r="H9" s="357"/>
      <c r="O9" s="82"/>
    </row>
    <row r="10" spans="2:15" ht="12.75" customHeight="1" x14ac:dyDescent="0.25">
      <c r="B10" s="22"/>
      <c r="C10" s="332"/>
      <c r="D10" s="333"/>
      <c r="E10" s="334"/>
      <c r="F10" s="42"/>
      <c r="G10" s="327"/>
      <c r="H10" s="325"/>
    </row>
    <row r="11" spans="2:15" ht="12.75" customHeight="1" x14ac:dyDescent="0.25">
      <c r="B11" s="22"/>
      <c r="C11" s="332"/>
      <c r="D11" s="333"/>
      <c r="E11" s="334"/>
      <c r="F11" s="42"/>
      <c r="G11" s="327"/>
      <c r="H11" s="325"/>
    </row>
    <row r="12" spans="2:15" ht="12.75" customHeight="1" x14ac:dyDescent="0.25">
      <c r="B12" s="22"/>
      <c r="C12" s="332"/>
      <c r="D12" s="333"/>
      <c r="E12" s="334"/>
      <c r="F12" s="42"/>
      <c r="G12" s="327"/>
      <c r="H12" s="325"/>
    </row>
    <row r="13" spans="2:15" ht="12.75" customHeight="1" x14ac:dyDescent="0.25">
      <c r="B13" s="22"/>
      <c r="C13" s="332"/>
      <c r="D13" s="333"/>
      <c r="E13" s="334"/>
      <c r="F13" s="42"/>
      <c r="G13" s="327"/>
      <c r="H13" s="325"/>
    </row>
    <row r="14" spans="2:15" ht="12.75" customHeight="1" x14ac:dyDescent="0.25">
      <c r="B14" s="22"/>
      <c r="C14" s="332"/>
      <c r="D14" s="333"/>
      <c r="E14" s="334"/>
      <c r="F14" s="42"/>
      <c r="G14" s="327"/>
      <c r="H14" s="325"/>
    </row>
    <row r="15" spans="2:15" ht="12.75" customHeight="1" x14ac:dyDescent="0.25">
      <c r="B15" s="22"/>
      <c r="C15" s="332"/>
      <c r="D15" s="333"/>
      <c r="E15" s="334"/>
      <c r="F15" s="42"/>
      <c r="G15" s="327"/>
      <c r="H15" s="325"/>
    </row>
    <row r="16" spans="2:15" ht="12.75" customHeight="1" x14ac:dyDescent="0.25">
      <c r="B16" s="22"/>
      <c r="C16" s="332"/>
      <c r="D16" s="333"/>
      <c r="E16" s="334"/>
      <c r="F16" s="42"/>
      <c r="G16" s="327"/>
      <c r="H16" s="325"/>
    </row>
    <row r="17" spans="2:8" ht="12.75" customHeight="1" x14ac:dyDescent="0.25">
      <c r="B17" s="22"/>
      <c r="C17" s="332"/>
      <c r="D17" s="333"/>
      <c r="E17" s="334"/>
      <c r="F17" s="42"/>
      <c r="G17" s="327"/>
      <c r="H17" s="325"/>
    </row>
    <row r="18" spans="2:8" ht="12.75" customHeight="1" x14ac:dyDescent="0.25">
      <c r="B18" s="22"/>
      <c r="C18" s="332"/>
      <c r="D18" s="333"/>
      <c r="E18" s="334"/>
      <c r="F18" s="42"/>
      <c r="G18" s="327"/>
      <c r="H18" s="325"/>
    </row>
    <row r="19" spans="2:8" ht="12.75" customHeight="1" x14ac:dyDescent="0.25">
      <c r="B19" s="22"/>
      <c r="C19" s="332"/>
      <c r="D19" s="333"/>
      <c r="E19" s="334"/>
      <c r="F19" s="42"/>
      <c r="G19" s="327"/>
      <c r="H19" s="325"/>
    </row>
    <row r="20" spans="2:8" ht="12.75" customHeight="1" x14ac:dyDescent="0.25">
      <c r="B20" s="22"/>
      <c r="C20" s="332"/>
      <c r="D20" s="333"/>
      <c r="E20" s="334"/>
      <c r="F20" s="42"/>
      <c r="G20" s="327"/>
      <c r="H20" s="325"/>
    </row>
    <row r="21" spans="2:8" ht="12.75" customHeight="1" x14ac:dyDescent="0.25">
      <c r="B21" s="22"/>
      <c r="C21" s="332"/>
      <c r="D21" s="333"/>
      <c r="E21" s="334"/>
      <c r="F21" s="42"/>
      <c r="G21" s="327"/>
      <c r="H21" s="325"/>
    </row>
    <row r="22" spans="2:8" ht="12.75" customHeight="1" x14ac:dyDescent="0.25">
      <c r="B22" s="22"/>
      <c r="C22" s="332"/>
      <c r="D22" s="333"/>
      <c r="E22" s="334"/>
      <c r="F22" s="42"/>
      <c r="G22" s="327"/>
      <c r="H22" s="325"/>
    </row>
    <row r="23" spans="2:8" ht="12.75" customHeight="1" x14ac:dyDescent="0.25">
      <c r="B23" s="22"/>
      <c r="C23" s="332"/>
      <c r="D23" s="333"/>
      <c r="E23" s="334"/>
      <c r="F23" s="42"/>
      <c r="G23" s="327"/>
      <c r="H23" s="325"/>
    </row>
    <row r="24" spans="2:8" ht="12.75" customHeight="1" x14ac:dyDescent="0.25">
      <c r="B24" s="22"/>
      <c r="C24" s="332"/>
      <c r="D24" s="333"/>
      <c r="E24" s="334"/>
      <c r="F24" s="42"/>
      <c r="G24" s="327"/>
      <c r="H24" s="325"/>
    </row>
    <row r="25" spans="2:8" ht="12.75" customHeight="1" x14ac:dyDescent="0.25">
      <c r="B25" s="22"/>
      <c r="C25" s="332"/>
      <c r="D25" s="333"/>
      <c r="E25" s="334"/>
      <c r="F25" s="42"/>
      <c r="G25" s="327"/>
      <c r="H25" s="325"/>
    </row>
    <row r="26" spans="2:8" ht="12.75" customHeight="1" x14ac:dyDescent="0.25">
      <c r="B26" s="22"/>
      <c r="C26" s="332"/>
      <c r="D26" s="333"/>
      <c r="E26" s="334"/>
      <c r="F26" s="42"/>
      <c r="G26" s="327"/>
      <c r="H26" s="325"/>
    </row>
    <row r="27" spans="2:8" ht="12.75" customHeight="1" x14ac:dyDescent="0.25">
      <c r="B27" s="22"/>
      <c r="C27" s="332"/>
      <c r="D27" s="333"/>
      <c r="E27" s="334"/>
      <c r="F27" s="42"/>
      <c r="G27" s="327"/>
      <c r="H27" s="325"/>
    </row>
    <row r="28" spans="2:8" ht="12.75" customHeight="1" x14ac:dyDescent="0.25">
      <c r="B28" s="22"/>
      <c r="C28" s="332"/>
      <c r="D28" s="333"/>
      <c r="E28" s="334"/>
      <c r="F28" s="42"/>
      <c r="G28" s="327"/>
      <c r="H28" s="325"/>
    </row>
    <row r="29" spans="2:8" ht="12.75" customHeight="1" x14ac:dyDescent="0.25">
      <c r="B29" s="22"/>
      <c r="C29" s="332"/>
      <c r="D29" s="333"/>
      <c r="E29" s="334"/>
      <c r="F29" s="42"/>
      <c r="G29" s="327"/>
      <c r="H29" s="325"/>
    </row>
    <row r="30" spans="2:8" ht="12.75" customHeight="1" x14ac:dyDescent="0.25">
      <c r="B30" s="22"/>
      <c r="C30" s="332"/>
      <c r="D30" s="333"/>
      <c r="E30" s="334"/>
      <c r="F30" s="42"/>
      <c r="G30" s="327"/>
      <c r="H30" s="325"/>
    </row>
    <row r="31" spans="2:8" ht="12.75" customHeight="1" x14ac:dyDescent="0.25">
      <c r="B31" s="22"/>
      <c r="C31" s="332"/>
      <c r="D31" s="333"/>
      <c r="E31" s="334"/>
      <c r="F31" s="42"/>
      <c r="G31" s="327"/>
      <c r="H31" s="325"/>
    </row>
    <row r="32" spans="2:8" ht="12.75" customHeight="1" x14ac:dyDescent="0.25">
      <c r="B32" s="22"/>
      <c r="C32" s="332"/>
      <c r="D32" s="333"/>
      <c r="E32" s="334"/>
      <c r="F32" s="42"/>
      <c r="G32" s="327"/>
      <c r="H32" s="325"/>
    </row>
    <row r="33" spans="2:9" x14ac:dyDescent="0.25">
      <c r="B33" s="22"/>
      <c r="C33" s="332"/>
      <c r="D33" s="333"/>
      <c r="E33" s="334"/>
      <c r="F33" s="42"/>
      <c r="G33" s="327"/>
      <c r="H33" s="325"/>
    </row>
    <row r="34" spans="2:9" x14ac:dyDescent="0.25">
      <c r="B34" s="22"/>
      <c r="C34" s="332"/>
      <c r="D34" s="333"/>
      <c r="E34" s="334"/>
      <c r="F34" s="42"/>
      <c r="G34" s="327"/>
      <c r="H34" s="325"/>
    </row>
    <row r="35" spans="2:9" x14ac:dyDescent="0.25">
      <c r="B35" s="22"/>
      <c r="C35" s="332"/>
      <c r="D35" s="333"/>
      <c r="E35" s="334"/>
      <c r="F35" s="42"/>
      <c r="G35" s="327"/>
      <c r="H35" s="325"/>
    </row>
    <row r="36" spans="2:9" x14ac:dyDescent="0.25">
      <c r="B36" s="22"/>
      <c r="C36" s="332"/>
      <c r="D36" s="333"/>
      <c r="E36" s="334"/>
      <c r="F36" s="42"/>
      <c r="G36" s="327"/>
      <c r="H36" s="325"/>
    </row>
    <row r="37" spans="2:9" x14ac:dyDescent="0.25">
      <c r="B37" s="22"/>
      <c r="C37" s="332"/>
      <c r="D37" s="333"/>
      <c r="E37" s="334"/>
      <c r="F37" s="42"/>
      <c r="G37" s="327"/>
      <c r="H37" s="325"/>
    </row>
    <row r="38" spans="2:9" x14ac:dyDescent="0.25">
      <c r="B38" s="22"/>
      <c r="C38" s="332"/>
      <c r="D38" s="333"/>
      <c r="E38" s="334"/>
      <c r="F38" s="42"/>
      <c r="G38" s="327"/>
      <c r="H38" s="325"/>
    </row>
    <row r="39" spans="2:9" x14ac:dyDescent="0.25">
      <c r="B39" s="22"/>
      <c r="C39" s="332"/>
      <c r="D39" s="333"/>
      <c r="E39" s="334"/>
      <c r="F39" s="42"/>
      <c r="G39" s="327"/>
      <c r="H39" s="325"/>
    </row>
    <row r="40" spans="2:9" x14ac:dyDescent="0.25">
      <c r="B40" s="22"/>
      <c r="C40" s="332"/>
      <c r="D40" s="333"/>
      <c r="E40" s="334"/>
      <c r="F40" s="42"/>
      <c r="G40" s="327"/>
      <c r="H40" s="325"/>
    </row>
    <row r="41" spans="2:9" ht="12.75" customHeight="1" x14ac:dyDescent="0.25">
      <c r="B41" s="22"/>
      <c r="C41" s="332"/>
      <c r="D41" s="333"/>
      <c r="E41" s="334"/>
      <c r="F41" s="42"/>
      <c r="G41" s="327"/>
      <c r="H41" s="325"/>
    </row>
    <row r="42" spans="2:9" x14ac:dyDescent="0.25">
      <c r="B42" s="22"/>
      <c r="C42" s="332"/>
      <c r="D42" s="333"/>
      <c r="E42" s="334"/>
      <c r="F42" s="42"/>
      <c r="G42" s="327"/>
      <c r="H42" s="325"/>
    </row>
    <row r="43" spans="2:9" s="30" customFormat="1" ht="19.5" customHeight="1" x14ac:dyDescent="0.25">
      <c r="B43" s="350" t="s">
        <v>813</v>
      </c>
      <c r="C43" s="351"/>
      <c r="D43" s="351"/>
      <c r="E43" s="351"/>
      <c r="F43" s="351"/>
      <c r="G43" s="346">
        <f>SUM(G9:H42)</f>
        <v>11209582.52</v>
      </c>
      <c r="H43" s="347"/>
      <c r="I43" s="36"/>
    </row>
    <row r="1048466" spans="3:5" x14ac:dyDescent="0.25">
      <c r="C1048466" s="332"/>
      <c r="D1048466" s="332"/>
      <c r="E1048466" s="332"/>
    </row>
  </sheetData>
  <mergeCells count="77">
    <mergeCell ref="B43:F43"/>
    <mergeCell ref="G43:H43"/>
    <mergeCell ref="C1048466:E1048466"/>
    <mergeCell ref="C42:E42"/>
    <mergeCell ref="G42:H42"/>
    <mergeCell ref="C39:E39"/>
    <mergeCell ref="G39:H39"/>
    <mergeCell ref="C40:E40"/>
    <mergeCell ref="G40:H40"/>
    <mergeCell ref="C41:E41"/>
    <mergeCell ref="G41:H41"/>
    <mergeCell ref="C36:E36"/>
    <mergeCell ref="G36:H36"/>
    <mergeCell ref="C37:E37"/>
    <mergeCell ref="G37:H37"/>
    <mergeCell ref="C38:E38"/>
    <mergeCell ref="G38:H38"/>
    <mergeCell ref="C33:E33"/>
    <mergeCell ref="G33:H33"/>
    <mergeCell ref="C34:E34"/>
    <mergeCell ref="G34:H34"/>
    <mergeCell ref="C35:E35"/>
    <mergeCell ref="G35:H35"/>
    <mergeCell ref="C30:E30"/>
    <mergeCell ref="G30:H30"/>
    <mergeCell ref="C31:E31"/>
    <mergeCell ref="G31:H31"/>
    <mergeCell ref="C32:E32"/>
    <mergeCell ref="G32:H32"/>
    <mergeCell ref="C27:E27"/>
    <mergeCell ref="G27:H27"/>
    <mergeCell ref="C28:E28"/>
    <mergeCell ref="G28:H28"/>
    <mergeCell ref="C29:E29"/>
    <mergeCell ref="G29:H29"/>
    <mergeCell ref="C24:E24"/>
    <mergeCell ref="G24:H24"/>
    <mergeCell ref="C25:E25"/>
    <mergeCell ref="G25:H25"/>
    <mergeCell ref="C26:E26"/>
    <mergeCell ref="G26:H26"/>
    <mergeCell ref="C21:E21"/>
    <mergeCell ref="G21:H21"/>
    <mergeCell ref="C22:E22"/>
    <mergeCell ref="G22:H22"/>
    <mergeCell ref="C23:E23"/>
    <mergeCell ref="G23:H23"/>
    <mergeCell ref="C18:E18"/>
    <mergeCell ref="G18:H18"/>
    <mergeCell ref="C19:E19"/>
    <mergeCell ref="G19:H19"/>
    <mergeCell ref="C20:E20"/>
    <mergeCell ref="G20:H20"/>
    <mergeCell ref="C15:E15"/>
    <mergeCell ref="G15:H15"/>
    <mergeCell ref="C16:E16"/>
    <mergeCell ref="G16:H16"/>
    <mergeCell ref="C17:E17"/>
    <mergeCell ref="G17:H17"/>
    <mergeCell ref="C12:E12"/>
    <mergeCell ref="G12:H12"/>
    <mergeCell ref="C13:E13"/>
    <mergeCell ref="G13:H13"/>
    <mergeCell ref="C14:E14"/>
    <mergeCell ref="G14:H14"/>
    <mergeCell ref="C9:E9"/>
    <mergeCell ref="G9:H9"/>
    <mergeCell ref="C10:E10"/>
    <mergeCell ref="G10:H10"/>
    <mergeCell ref="C11:E11"/>
    <mergeCell ref="G11:H11"/>
    <mergeCell ref="F1:H1"/>
    <mergeCell ref="B4:G6"/>
    <mergeCell ref="H4:H6"/>
    <mergeCell ref="B7:H7"/>
    <mergeCell ref="C8:E8"/>
    <mergeCell ref="G8:H8"/>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A6053-0EDB-4475-9CDD-F5E7C0F3F072}">
  <dimension ref="B1:H25"/>
  <sheetViews>
    <sheetView view="pageBreakPreview" zoomScale="70" zoomScaleNormal="125" zoomScaleSheetLayoutView="70" zoomScalePageLayoutView="125" workbookViewId="0">
      <selection activeCell="C18" sqref="C18"/>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15.6640625" style="143" customWidth="1"/>
    <col min="6" max="6" width="15.6640625" style="129" customWidth="1"/>
    <col min="7" max="7" width="15.6640625" style="5" customWidth="1"/>
    <col min="8" max="8" width="0.88671875" style="5" customWidth="1"/>
    <col min="9" max="16384" width="6.88671875" style="1"/>
  </cols>
  <sheetData>
    <row r="1" spans="2:8" x14ac:dyDescent="0.25">
      <c r="B1" s="2" t="str">
        <f>Client1</f>
        <v>Province of KwaZulu-Natal</v>
      </c>
      <c r="E1" s="323" t="str">
        <f>"Contract No. "&amp;ContractNo</f>
        <v>Contract No. ZNB01871/00000/00/PMC/INF/23/T</v>
      </c>
      <c r="F1" s="323"/>
      <c r="G1" s="323"/>
    </row>
    <row r="2" spans="2:8" x14ac:dyDescent="0.25">
      <c r="B2" s="77" t="str">
        <f>Client2</f>
        <v>Department of Transport</v>
      </c>
    </row>
    <row r="3" spans="2:8" x14ac:dyDescent="0.25">
      <c r="B3" s="69"/>
      <c r="C3" s="69"/>
      <c r="D3" s="70"/>
      <c r="E3" s="144"/>
      <c r="F3" s="130"/>
      <c r="G3" s="78"/>
    </row>
    <row r="4" spans="2:8" x14ac:dyDescent="0.25">
      <c r="B4" s="318" t="s">
        <v>819</v>
      </c>
      <c r="C4" s="319"/>
      <c r="D4" s="319"/>
      <c r="E4" s="319"/>
      <c r="F4" s="319"/>
      <c r="G4" s="315" t="str">
        <f>"CHAPTER "&amp;B10</f>
        <v>CHAPTER G</v>
      </c>
      <c r="H4" s="6"/>
    </row>
    <row r="5" spans="2:8" ht="7.5" customHeight="1" x14ac:dyDescent="0.25">
      <c r="B5" s="311" t="str">
        <f>ContractDescription</f>
        <v>THE UPGRADE OF MSUNDUZI RIVER BRIDGE (GRIMTHORPE AVE TO BISHOPSTOWE) DISTRICT ROAD D669 KM 2.54</v>
      </c>
      <c r="C5" s="312"/>
      <c r="D5" s="312"/>
      <c r="E5" s="312"/>
      <c r="F5" s="312"/>
      <c r="G5" s="316"/>
      <c r="H5" s="9"/>
    </row>
    <row r="6" spans="2:8" ht="12.75" customHeight="1" x14ac:dyDescent="0.25">
      <c r="B6" s="311"/>
      <c r="C6" s="312"/>
      <c r="D6" s="312"/>
      <c r="E6" s="312"/>
      <c r="F6" s="312"/>
      <c r="G6" s="316"/>
      <c r="H6" s="9"/>
    </row>
    <row r="7" spans="2:8" ht="7.5" customHeight="1" x14ac:dyDescent="0.25">
      <c r="B7" s="313"/>
      <c r="C7" s="314"/>
      <c r="D7" s="314"/>
      <c r="E7" s="314"/>
      <c r="F7" s="314"/>
      <c r="G7" s="317"/>
      <c r="H7" s="9"/>
    </row>
    <row r="8" spans="2:8" s="10" customFormat="1" ht="24.9" customHeight="1" x14ac:dyDescent="0.25">
      <c r="B8" s="11" t="s">
        <v>0</v>
      </c>
      <c r="C8" s="12" t="s">
        <v>1</v>
      </c>
      <c r="D8" s="12" t="s">
        <v>2</v>
      </c>
      <c r="E8" s="145" t="s">
        <v>3</v>
      </c>
      <c r="F8" s="123" t="s">
        <v>4</v>
      </c>
      <c r="G8" s="12" t="s">
        <v>5</v>
      </c>
      <c r="H8" s="13"/>
    </row>
    <row r="9" spans="2:8" x14ac:dyDescent="0.25">
      <c r="B9" s="14"/>
      <c r="C9" s="15"/>
      <c r="D9" s="16"/>
      <c r="E9" s="146"/>
      <c r="F9" s="128"/>
      <c r="G9" s="18" t="str">
        <f t="shared" ref="G9:G19" si="0">IF(D9="","",E9*F9)</f>
        <v/>
      </c>
      <c r="H9" s="19"/>
    </row>
    <row r="10" spans="2:8" ht="26.4" x14ac:dyDescent="0.25">
      <c r="B10" s="65" t="s">
        <v>820</v>
      </c>
      <c r="C10" s="20" t="s">
        <v>821</v>
      </c>
      <c r="D10" s="22"/>
      <c r="E10" s="147"/>
      <c r="F10" s="131"/>
      <c r="G10" s="18" t="str">
        <f t="shared" si="0"/>
        <v/>
      </c>
      <c r="H10" s="43"/>
    </row>
    <row r="11" spans="2:8" x14ac:dyDescent="0.25">
      <c r="B11" s="51"/>
      <c r="C11" s="15"/>
      <c r="D11" s="22"/>
      <c r="E11" s="147"/>
      <c r="F11" s="131"/>
      <c r="G11" s="18" t="str">
        <f t="shared" si="0"/>
        <v/>
      </c>
      <c r="H11" s="43"/>
    </row>
    <row r="12" spans="2:8" ht="26.4" x14ac:dyDescent="0.25">
      <c r="B12" s="51" t="s">
        <v>822</v>
      </c>
      <c r="C12" s="15" t="s">
        <v>823</v>
      </c>
      <c r="D12" s="22"/>
      <c r="E12" s="147"/>
      <c r="F12" s="131"/>
      <c r="G12" s="18" t="str">
        <f t="shared" si="0"/>
        <v/>
      </c>
      <c r="H12" s="43"/>
    </row>
    <row r="13" spans="2:8" x14ac:dyDescent="0.25">
      <c r="B13" s="65"/>
      <c r="C13" s="15"/>
      <c r="D13" s="22"/>
      <c r="E13" s="147"/>
      <c r="F13" s="131"/>
      <c r="G13" s="18" t="str">
        <f t="shared" si="0"/>
        <v/>
      </c>
      <c r="H13" s="43"/>
    </row>
    <row r="14" spans="2:8" x14ac:dyDescent="0.25">
      <c r="B14" s="65" t="s">
        <v>58</v>
      </c>
      <c r="C14" s="80" t="s">
        <v>824</v>
      </c>
      <c r="D14" s="22"/>
      <c r="E14" s="125"/>
      <c r="F14" s="127"/>
      <c r="G14" s="18" t="str">
        <f t="shared" si="0"/>
        <v/>
      </c>
      <c r="H14" s="44"/>
    </row>
    <row r="15" spans="2:8" x14ac:dyDescent="0.25">
      <c r="B15" s="65"/>
      <c r="C15" s="15"/>
      <c r="D15" s="22"/>
      <c r="E15" s="125"/>
      <c r="F15" s="127"/>
      <c r="G15" s="18" t="str">
        <f t="shared" si="0"/>
        <v/>
      </c>
      <c r="H15" s="44"/>
    </row>
    <row r="16" spans="2:8" x14ac:dyDescent="0.25">
      <c r="B16" s="51"/>
      <c r="C16" s="15" t="s">
        <v>825</v>
      </c>
      <c r="D16" s="22" t="s">
        <v>300</v>
      </c>
      <c r="E16" s="125">
        <v>42000</v>
      </c>
      <c r="F16" s="127">
        <v>1</v>
      </c>
      <c r="G16" s="18">
        <f>F16*E16</f>
        <v>42000</v>
      </c>
      <c r="H16" s="43"/>
    </row>
    <row r="17" spans="2:8" x14ac:dyDescent="0.25">
      <c r="B17" s="65"/>
      <c r="C17" s="15"/>
      <c r="D17" s="22"/>
      <c r="E17" s="125"/>
      <c r="F17" s="127"/>
      <c r="G17" s="18" t="str">
        <f t="shared" si="0"/>
        <v/>
      </c>
      <c r="H17" s="43"/>
    </row>
    <row r="18" spans="2:8" x14ac:dyDescent="0.25">
      <c r="B18" s="51"/>
      <c r="C18" s="15" t="s">
        <v>826</v>
      </c>
      <c r="D18" s="22" t="s">
        <v>300</v>
      </c>
      <c r="E18" s="125">
        <v>9000</v>
      </c>
      <c r="F18" s="131">
        <v>1</v>
      </c>
      <c r="G18" s="18">
        <f>F18*E18</f>
        <v>9000</v>
      </c>
    </row>
    <row r="19" spans="2:8" x14ac:dyDescent="0.25">
      <c r="B19" s="51"/>
      <c r="C19" s="1"/>
      <c r="D19" s="22"/>
      <c r="E19" s="176"/>
      <c r="F19" s="142"/>
      <c r="G19" s="18" t="str">
        <f t="shared" si="0"/>
        <v/>
      </c>
    </row>
    <row r="20" spans="2:8" ht="26.4" x14ac:dyDescent="0.25">
      <c r="B20" s="51" t="s">
        <v>63</v>
      </c>
      <c r="C20" s="375" t="s">
        <v>357</v>
      </c>
      <c r="D20" s="22"/>
      <c r="E20" s="147"/>
      <c r="F20" s="132"/>
      <c r="G20" s="18"/>
      <c r="H20" s="43"/>
    </row>
    <row r="21" spans="2:8" x14ac:dyDescent="0.25">
      <c r="B21" s="51"/>
      <c r="C21" s="80"/>
      <c r="D21" s="22"/>
      <c r="E21" s="147"/>
      <c r="F21" s="132"/>
      <c r="G21" s="18"/>
      <c r="H21" s="43"/>
    </row>
    <row r="22" spans="2:8" x14ac:dyDescent="0.25">
      <c r="B22" s="51"/>
      <c r="C22" s="80" t="s">
        <v>827</v>
      </c>
      <c r="D22" s="22" t="s">
        <v>828</v>
      </c>
      <c r="E22" s="147">
        <v>24</v>
      </c>
      <c r="F22" s="132"/>
      <c r="G22" s="18">
        <f>F22*E22</f>
        <v>0</v>
      </c>
      <c r="H22" s="43"/>
    </row>
    <row r="23" spans="2:8" x14ac:dyDescent="0.25">
      <c r="B23" s="51"/>
      <c r="C23" s="15"/>
      <c r="D23" s="22"/>
      <c r="E23" s="147"/>
      <c r="F23" s="132"/>
      <c r="G23" s="18"/>
      <c r="H23" s="43"/>
    </row>
    <row r="24" spans="2:8" x14ac:dyDescent="0.25">
      <c r="B24" s="51"/>
      <c r="C24" s="15"/>
      <c r="D24" s="22"/>
      <c r="E24" s="147"/>
      <c r="F24" s="132"/>
      <c r="G24" s="18" t="str">
        <f>IF(D24="","",E24*F24)</f>
        <v/>
      </c>
      <c r="H24" s="43"/>
    </row>
    <row r="25" spans="2:8" s="30" customFormat="1" ht="19.5" customHeight="1" x14ac:dyDescent="0.25">
      <c r="B25" s="87" t="str">
        <f>$B$10</f>
        <v>G</v>
      </c>
      <c r="C25" s="32" t="s">
        <v>339</v>
      </c>
      <c r="D25" s="33"/>
      <c r="E25" s="148"/>
      <c r="F25" s="124"/>
      <c r="G25" s="35">
        <f>SUM(G16:G24)</f>
        <v>51000</v>
      </c>
      <c r="H25" s="36"/>
    </row>
  </sheetData>
  <mergeCells count="4">
    <mergeCell ref="E1:G1"/>
    <mergeCell ref="B4:F4"/>
    <mergeCell ref="G4:G7"/>
    <mergeCell ref="B5:F7"/>
  </mergeCells>
  <pageMargins left="0.43307086614173229" right="0.31496062992125984" top="0.43307086614173229" bottom="0.62992125984251968" header="0.35433070866141736" footer="0.31496062992125984"/>
  <pageSetup paperSize="9" scale="76"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9637D-01B9-4063-A524-57E8571EE4DF}">
  <sheetPr>
    <tabColor theme="3" tint="0.59999389629810485"/>
  </sheetPr>
  <dimension ref="B1:O1048460"/>
  <sheetViews>
    <sheetView view="pageBreakPreview" zoomScale="70" zoomScaleNormal="100" zoomScaleSheetLayoutView="70" zoomScalePageLayoutView="150" workbookViewId="0">
      <selection activeCell="H46" sqref="H46"/>
    </sheetView>
  </sheetViews>
  <sheetFormatPr defaultColWidth="8.88671875" defaultRowHeight="13.2" x14ac:dyDescent="0.25"/>
  <cols>
    <col min="1" max="1" width="0.88671875" style="52" customWidth="1"/>
    <col min="2" max="2" width="11.6640625" style="54" customWidth="1"/>
    <col min="3" max="3" width="45.6640625" style="53" customWidth="1"/>
    <col min="4" max="4" width="13.6640625" style="53" customWidth="1"/>
    <col min="5" max="5" width="5.6640625" style="81" customWidth="1"/>
    <col min="6" max="7" width="15.6640625" style="52" customWidth="1"/>
    <col min="8" max="8" width="15.6640625" style="82" customWidth="1"/>
    <col min="9" max="9" width="0.88671875" style="52" customWidth="1"/>
    <col min="10" max="10" width="8.88671875" style="52"/>
    <col min="11" max="11" width="15.44140625" style="52" customWidth="1"/>
    <col min="12" max="12" width="12.5546875" style="52" customWidth="1"/>
    <col min="13" max="13" width="9.44140625" style="52" customWidth="1"/>
    <col min="14" max="16384" width="8.88671875" style="52"/>
  </cols>
  <sheetData>
    <row r="1" spans="2:15" x14ac:dyDescent="0.25">
      <c r="B1" s="2" t="str">
        <f>Client1</f>
        <v>Province of KwaZulu-Natal</v>
      </c>
      <c r="D1" s="4"/>
      <c r="E1" s="4"/>
      <c r="F1" s="323" t="str">
        <f>"Contract No. "&amp;ContractNo</f>
        <v>Contract No. ZNB01871/00000/00/PMC/INF/23/T</v>
      </c>
      <c r="G1" s="323"/>
      <c r="H1" s="323"/>
    </row>
    <row r="2" spans="2:15" s="1" customFormat="1" ht="18" customHeight="1" x14ac:dyDescent="0.25">
      <c r="B2" s="77" t="str">
        <f>Client2</f>
        <v>Department of Transport</v>
      </c>
      <c r="C2" s="53"/>
      <c r="D2" s="4"/>
      <c r="E2" s="4"/>
      <c r="F2" s="4"/>
      <c r="H2" s="5"/>
      <c r="L2" s="4"/>
    </row>
    <row r="3" spans="2:15" s="1" customFormat="1" ht="16.5" customHeight="1" x14ac:dyDescent="0.25">
      <c r="B3" s="69"/>
      <c r="C3" s="79"/>
      <c r="D3" s="70"/>
      <c r="E3" s="70"/>
      <c r="F3" s="70"/>
      <c r="G3" s="71"/>
      <c r="H3" s="78"/>
      <c r="J3" s="5"/>
      <c r="K3" s="5"/>
      <c r="L3" s="4"/>
    </row>
    <row r="4" spans="2:15" s="1" customFormat="1" ht="7.5" customHeight="1" x14ac:dyDescent="0.25">
      <c r="B4" s="311" t="str">
        <f>ContractDescription</f>
        <v>THE UPGRADE OF MSUNDUZI RIVER BRIDGE (GRIMTHORPE AVE TO BISHOPSTOWE) DISTRICT ROAD D669 KM 2.54</v>
      </c>
      <c r="C4" s="312"/>
      <c r="D4" s="312"/>
      <c r="E4" s="312"/>
      <c r="F4" s="312"/>
      <c r="G4" s="312"/>
      <c r="H4" s="316"/>
      <c r="J4" s="5"/>
      <c r="K4" s="5"/>
      <c r="L4" s="4"/>
    </row>
    <row r="5" spans="2:15" ht="12.75" customHeight="1" x14ac:dyDescent="0.25">
      <c r="B5" s="311"/>
      <c r="C5" s="312"/>
      <c r="D5" s="312"/>
      <c r="E5" s="312"/>
      <c r="F5" s="312"/>
      <c r="G5" s="312"/>
      <c r="H5" s="316"/>
    </row>
    <row r="6" spans="2:15" ht="7.5" customHeight="1" x14ac:dyDescent="0.25">
      <c r="B6" s="313"/>
      <c r="C6" s="314"/>
      <c r="D6" s="314"/>
      <c r="E6" s="314"/>
      <c r="F6" s="314"/>
      <c r="G6" s="314"/>
      <c r="H6" s="317"/>
    </row>
    <row r="7" spans="2:15" ht="25.5" customHeight="1" x14ac:dyDescent="0.25">
      <c r="B7" s="335" t="s">
        <v>829</v>
      </c>
      <c r="C7" s="336"/>
      <c r="D7" s="336"/>
      <c r="E7" s="336"/>
      <c r="F7" s="336"/>
      <c r="G7" s="336"/>
      <c r="H7" s="337"/>
    </row>
    <row r="8" spans="2:15" x14ac:dyDescent="0.25">
      <c r="B8" s="12" t="s">
        <v>343</v>
      </c>
      <c r="C8" s="328" t="s">
        <v>1</v>
      </c>
      <c r="D8" s="329"/>
      <c r="E8" s="330"/>
      <c r="F8" s="12" t="s">
        <v>332</v>
      </c>
      <c r="G8" s="329" t="s">
        <v>5</v>
      </c>
      <c r="H8" s="330"/>
      <c r="O8" s="82"/>
    </row>
    <row r="9" spans="2:15" x14ac:dyDescent="0.25">
      <c r="B9" s="21" t="s">
        <v>820</v>
      </c>
      <c r="C9" s="342" t="s">
        <v>821</v>
      </c>
      <c r="D9" s="343"/>
      <c r="E9" s="344"/>
      <c r="F9" s="42"/>
      <c r="G9" s="362">
        <f>'Section G'!G25</f>
        <v>51000</v>
      </c>
      <c r="H9" s="357"/>
      <c r="O9" s="82"/>
    </row>
    <row r="10" spans="2:15" ht="12.75" customHeight="1" x14ac:dyDescent="0.25">
      <c r="B10" s="22"/>
      <c r="C10" s="332"/>
      <c r="D10" s="333"/>
      <c r="E10" s="334"/>
      <c r="F10" s="42"/>
      <c r="G10" s="327"/>
      <c r="H10" s="325"/>
    </row>
    <row r="11" spans="2:15" ht="12.75" customHeight="1" x14ac:dyDescent="0.25">
      <c r="B11" s="22"/>
      <c r="C11" s="332"/>
      <c r="D11" s="333"/>
      <c r="E11" s="334"/>
      <c r="F11" s="42"/>
      <c r="G11" s="327"/>
      <c r="H11" s="325"/>
    </row>
    <row r="12" spans="2:15" ht="12.75" customHeight="1" x14ac:dyDescent="0.25">
      <c r="B12" s="22"/>
      <c r="C12" s="332"/>
      <c r="D12" s="333"/>
      <c r="E12" s="334"/>
      <c r="F12" s="42"/>
      <c r="G12" s="327"/>
      <c r="H12" s="325"/>
    </row>
    <row r="13" spans="2:15" ht="12.75" customHeight="1" x14ac:dyDescent="0.25">
      <c r="B13" s="22"/>
      <c r="C13" s="332"/>
      <c r="D13" s="333"/>
      <c r="E13" s="334"/>
      <c r="F13" s="42"/>
      <c r="G13" s="327"/>
      <c r="H13" s="325"/>
    </row>
    <row r="14" spans="2:15" ht="12.75" customHeight="1" x14ac:dyDescent="0.25">
      <c r="B14" s="22"/>
      <c r="C14" s="332"/>
      <c r="D14" s="333"/>
      <c r="E14" s="334"/>
      <c r="F14" s="42"/>
      <c r="G14" s="327"/>
      <c r="H14" s="325"/>
    </row>
    <row r="15" spans="2:15" ht="12.75" customHeight="1" x14ac:dyDescent="0.25">
      <c r="B15" s="22"/>
      <c r="C15" s="332"/>
      <c r="D15" s="333"/>
      <c r="E15" s="334"/>
      <c r="F15" s="42"/>
      <c r="G15" s="327"/>
      <c r="H15" s="325"/>
    </row>
    <row r="16" spans="2:15" ht="12.75" customHeight="1" x14ac:dyDescent="0.25">
      <c r="B16" s="22"/>
      <c r="C16" s="332"/>
      <c r="D16" s="333"/>
      <c r="E16" s="334"/>
      <c r="F16" s="42"/>
      <c r="G16" s="327"/>
      <c r="H16" s="325"/>
    </row>
    <row r="17" spans="2:8" ht="12.75" customHeight="1" x14ac:dyDescent="0.25">
      <c r="B17" s="22"/>
      <c r="C17" s="332"/>
      <c r="D17" s="333"/>
      <c r="E17" s="334"/>
      <c r="F17" s="42"/>
      <c r="G17" s="327"/>
      <c r="H17" s="325"/>
    </row>
    <row r="18" spans="2:8" ht="12.75" customHeight="1" x14ac:dyDescent="0.25">
      <c r="B18" s="22"/>
      <c r="C18" s="332"/>
      <c r="D18" s="333"/>
      <c r="E18" s="334"/>
      <c r="F18" s="42"/>
      <c r="G18" s="327"/>
      <c r="H18" s="325"/>
    </row>
    <row r="19" spans="2:8" ht="12.75" customHeight="1" x14ac:dyDescent="0.25">
      <c r="B19" s="22"/>
      <c r="C19" s="332"/>
      <c r="D19" s="333"/>
      <c r="E19" s="334"/>
      <c r="F19" s="42"/>
      <c r="G19" s="327"/>
      <c r="H19" s="325"/>
    </row>
    <row r="20" spans="2:8" ht="12.75" customHeight="1" x14ac:dyDescent="0.25">
      <c r="B20" s="22"/>
      <c r="C20" s="332"/>
      <c r="D20" s="333"/>
      <c r="E20" s="334"/>
      <c r="F20" s="42"/>
      <c r="G20" s="327"/>
      <c r="H20" s="325"/>
    </row>
    <row r="21" spans="2:8" ht="12.75" customHeight="1" x14ac:dyDescent="0.25">
      <c r="B21" s="22"/>
      <c r="C21" s="332"/>
      <c r="D21" s="333"/>
      <c r="E21" s="334"/>
      <c r="F21" s="42"/>
      <c r="G21" s="327"/>
      <c r="H21" s="325"/>
    </row>
    <row r="22" spans="2:8" ht="12.75" customHeight="1" x14ac:dyDescent="0.25">
      <c r="B22" s="22"/>
      <c r="C22" s="332"/>
      <c r="D22" s="333"/>
      <c r="E22" s="334"/>
      <c r="F22" s="42"/>
      <c r="G22" s="327"/>
      <c r="H22" s="325"/>
    </row>
    <row r="23" spans="2:8" ht="12.75" customHeight="1" x14ac:dyDescent="0.25">
      <c r="B23" s="22"/>
      <c r="C23" s="332"/>
      <c r="D23" s="333"/>
      <c r="E23" s="334"/>
      <c r="F23" s="42"/>
      <c r="G23" s="327"/>
      <c r="H23" s="325"/>
    </row>
    <row r="24" spans="2:8" ht="12.75" customHeight="1" x14ac:dyDescent="0.25">
      <c r="B24" s="22"/>
      <c r="C24" s="332"/>
      <c r="D24" s="333"/>
      <c r="E24" s="334"/>
      <c r="F24" s="42"/>
      <c r="G24" s="327"/>
      <c r="H24" s="325"/>
    </row>
    <row r="25" spans="2:8" ht="12.75" customHeight="1" x14ac:dyDescent="0.25">
      <c r="B25" s="22"/>
      <c r="C25" s="332"/>
      <c r="D25" s="333"/>
      <c r="E25" s="334"/>
      <c r="F25" s="42"/>
      <c r="G25" s="327"/>
      <c r="H25" s="325"/>
    </row>
    <row r="26" spans="2:8" ht="12.75" customHeight="1" x14ac:dyDescent="0.25">
      <c r="B26" s="22"/>
      <c r="C26" s="332"/>
      <c r="D26" s="333"/>
      <c r="E26" s="334"/>
      <c r="F26" s="42"/>
      <c r="G26" s="327"/>
      <c r="H26" s="325"/>
    </row>
    <row r="27" spans="2:8" x14ac:dyDescent="0.25">
      <c r="B27" s="21"/>
      <c r="C27" s="95"/>
      <c r="E27" s="83"/>
      <c r="F27" s="42"/>
      <c r="G27" s="13"/>
      <c r="H27" s="94"/>
    </row>
    <row r="28" spans="2:8" x14ac:dyDescent="0.25">
      <c r="B28" s="21"/>
      <c r="C28" s="95"/>
      <c r="E28" s="83"/>
      <c r="F28" s="42"/>
      <c r="G28" s="13"/>
      <c r="H28" s="94"/>
    </row>
    <row r="29" spans="2:8" x14ac:dyDescent="0.25">
      <c r="B29" s="22"/>
      <c r="C29" s="332"/>
      <c r="D29" s="333"/>
      <c r="E29" s="334"/>
      <c r="F29" s="42"/>
      <c r="G29" s="327"/>
      <c r="H29" s="325"/>
    </row>
    <row r="30" spans="2:8" x14ac:dyDescent="0.25">
      <c r="B30" s="21"/>
      <c r="C30" s="332"/>
      <c r="D30" s="333"/>
      <c r="E30" s="334"/>
      <c r="F30" s="42"/>
      <c r="G30" s="327"/>
      <c r="H30" s="325"/>
    </row>
    <row r="31" spans="2:8" x14ac:dyDescent="0.25">
      <c r="B31" s="22"/>
      <c r="C31" s="332"/>
      <c r="D31" s="333"/>
      <c r="E31" s="334"/>
      <c r="F31" s="42"/>
      <c r="G31" s="327"/>
      <c r="H31" s="325"/>
    </row>
    <row r="32" spans="2:8" x14ac:dyDescent="0.25">
      <c r="B32" s="22"/>
      <c r="C32" s="332"/>
      <c r="D32" s="333"/>
      <c r="E32" s="334"/>
      <c r="F32" s="42"/>
      <c r="G32" s="327"/>
      <c r="H32" s="325"/>
    </row>
    <row r="33" spans="2:9" x14ac:dyDescent="0.25">
      <c r="B33" s="22"/>
      <c r="C33" s="332"/>
      <c r="D33" s="333"/>
      <c r="E33" s="334"/>
      <c r="F33" s="42"/>
      <c r="G33" s="327"/>
      <c r="H33" s="325"/>
    </row>
    <row r="34" spans="2:9" x14ac:dyDescent="0.25">
      <c r="B34" s="22"/>
      <c r="C34" s="332"/>
      <c r="D34" s="333"/>
      <c r="E34" s="334"/>
      <c r="F34" s="42"/>
      <c r="G34" s="327"/>
      <c r="H34" s="325"/>
    </row>
    <row r="35" spans="2:9" x14ac:dyDescent="0.25">
      <c r="B35" s="22"/>
      <c r="C35" s="332"/>
      <c r="D35" s="333"/>
      <c r="E35" s="334"/>
      <c r="F35" s="42"/>
      <c r="G35" s="327"/>
      <c r="H35" s="325"/>
    </row>
    <row r="36" spans="2:9" x14ac:dyDescent="0.25">
      <c r="B36" s="92"/>
      <c r="C36" s="358"/>
      <c r="D36" s="359"/>
      <c r="E36" s="360"/>
      <c r="F36" s="90"/>
      <c r="G36" s="331"/>
      <c r="H36" s="326"/>
    </row>
    <row r="37" spans="2:9" s="30" customFormat="1" ht="19.5" customHeight="1" x14ac:dyDescent="0.25">
      <c r="B37" s="350" t="s">
        <v>830</v>
      </c>
      <c r="C37" s="351"/>
      <c r="D37" s="351"/>
      <c r="E37" s="351"/>
      <c r="F37" s="351"/>
      <c r="G37" s="346">
        <f>SUM(G9:H36)</f>
        <v>51000</v>
      </c>
      <c r="H37" s="347"/>
      <c r="I37" s="36"/>
    </row>
    <row r="1048460" spans="3:5" x14ac:dyDescent="0.25">
      <c r="C1048460" s="332"/>
      <c r="D1048460" s="332"/>
      <c r="E1048460" s="332"/>
    </row>
  </sheetData>
  <mergeCells count="61">
    <mergeCell ref="B37:F37"/>
    <mergeCell ref="G37:H37"/>
    <mergeCell ref="C1048460:E1048460"/>
    <mergeCell ref="C34:E34"/>
    <mergeCell ref="G34:H34"/>
    <mergeCell ref="C35:E35"/>
    <mergeCell ref="G35:H35"/>
    <mergeCell ref="C36:E36"/>
    <mergeCell ref="G36:H36"/>
    <mergeCell ref="C31:E31"/>
    <mergeCell ref="G31:H31"/>
    <mergeCell ref="C32:E32"/>
    <mergeCell ref="G32:H32"/>
    <mergeCell ref="C33:E33"/>
    <mergeCell ref="G33:H33"/>
    <mergeCell ref="C29:E29"/>
    <mergeCell ref="G29:H29"/>
    <mergeCell ref="C30:E30"/>
    <mergeCell ref="G30:H30"/>
    <mergeCell ref="C24:E24"/>
    <mergeCell ref="G24:H24"/>
    <mergeCell ref="C25:E25"/>
    <mergeCell ref="G25:H25"/>
    <mergeCell ref="C26:E26"/>
    <mergeCell ref="G26:H26"/>
    <mergeCell ref="C21:E21"/>
    <mergeCell ref="G21:H21"/>
    <mergeCell ref="C22:E22"/>
    <mergeCell ref="G22:H22"/>
    <mergeCell ref="C23:E23"/>
    <mergeCell ref="G23:H23"/>
    <mergeCell ref="C18:E18"/>
    <mergeCell ref="G18:H18"/>
    <mergeCell ref="C19:E19"/>
    <mergeCell ref="G19:H19"/>
    <mergeCell ref="C20:E20"/>
    <mergeCell ref="G20:H20"/>
    <mergeCell ref="C15:E15"/>
    <mergeCell ref="G15:H15"/>
    <mergeCell ref="C16:E16"/>
    <mergeCell ref="G16:H16"/>
    <mergeCell ref="C17:E17"/>
    <mergeCell ref="G17:H17"/>
    <mergeCell ref="C12:E12"/>
    <mergeCell ref="G12:H12"/>
    <mergeCell ref="C13:E13"/>
    <mergeCell ref="G13:H13"/>
    <mergeCell ref="C14:E14"/>
    <mergeCell ref="G14:H14"/>
    <mergeCell ref="C9:E9"/>
    <mergeCell ref="G9:H9"/>
    <mergeCell ref="C10:E10"/>
    <mergeCell ref="G10:H10"/>
    <mergeCell ref="C11:E11"/>
    <mergeCell ref="G11:H11"/>
    <mergeCell ref="F1:H1"/>
    <mergeCell ref="B4:G6"/>
    <mergeCell ref="H4:H6"/>
    <mergeCell ref="B7:H7"/>
    <mergeCell ref="C8:E8"/>
    <mergeCell ref="G8:H8"/>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3" tint="0.59999389629810485"/>
  </sheetPr>
  <dimension ref="B1:P30"/>
  <sheetViews>
    <sheetView view="pageBreakPreview" zoomScale="85" zoomScaleNormal="100" zoomScaleSheetLayoutView="85" zoomScalePageLayoutView="150" workbookViewId="0">
      <selection activeCell="B13" sqref="B13:E13"/>
    </sheetView>
  </sheetViews>
  <sheetFormatPr defaultColWidth="8.88671875" defaultRowHeight="13.2" x14ac:dyDescent="0.25"/>
  <cols>
    <col min="1" max="1" width="0.88671875" style="52" customWidth="1"/>
    <col min="2" max="2" width="11.6640625" style="54" customWidth="1"/>
    <col min="3" max="3" width="45.6640625" style="53" customWidth="1"/>
    <col min="4" max="4" width="13.6640625" style="53" customWidth="1"/>
    <col min="5" max="5" width="5.6640625" style="81" customWidth="1"/>
    <col min="6" max="7" width="15.6640625" style="52" customWidth="1"/>
    <col min="8" max="8" width="15.6640625" style="82" customWidth="1"/>
    <col min="9" max="9" width="0.88671875" style="52" customWidth="1"/>
    <col min="10" max="10" width="0" style="52" hidden="1" customWidth="1"/>
    <col min="11" max="11" width="15.44140625" style="52" customWidth="1"/>
    <col min="12" max="12" width="15.5546875" style="52" customWidth="1"/>
    <col min="13" max="13" width="13.5546875" style="52" customWidth="1"/>
    <col min="14" max="15" width="8.88671875" style="52"/>
    <col min="16" max="16" width="15.44140625" style="52" bestFit="1" customWidth="1"/>
    <col min="17" max="16384" width="8.88671875" style="52"/>
  </cols>
  <sheetData>
    <row r="1" spans="2:15" x14ac:dyDescent="0.25">
      <c r="B1" s="2" t="str">
        <f>Client1</f>
        <v>Province of KwaZulu-Natal</v>
      </c>
      <c r="D1" s="4"/>
      <c r="E1" s="4"/>
      <c r="F1" s="323" t="str">
        <f>"Contract No. "&amp;ContractNo</f>
        <v>Contract No. ZNB01871/00000/00/PMC/INF/23/T</v>
      </c>
      <c r="G1" s="323"/>
      <c r="H1" s="323"/>
    </row>
    <row r="2" spans="2:15" s="1" customFormat="1" ht="18" customHeight="1" x14ac:dyDescent="0.25">
      <c r="B2" s="77" t="str">
        <f>Client2</f>
        <v>Department of Transport</v>
      </c>
      <c r="C2" s="53"/>
      <c r="D2" s="4"/>
      <c r="E2" s="4"/>
      <c r="F2" s="4"/>
      <c r="H2" s="5"/>
      <c r="L2" s="4"/>
    </row>
    <row r="3" spans="2:15" s="1" customFormat="1" ht="16.5" customHeight="1" x14ac:dyDescent="0.25">
      <c r="B3" s="69"/>
      <c r="C3" s="79"/>
      <c r="D3" s="70"/>
      <c r="E3" s="70"/>
      <c r="F3" s="70"/>
      <c r="G3" s="71"/>
      <c r="H3" s="78"/>
      <c r="J3" s="5"/>
      <c r="K3" s="5"/>
      <c r="L3" s="4"/>
    </row>
    <row r="4" spans="2:15" s="1" customFormat="1" ht="7.5" customHeight="1" x14ac:dyDescent="0.25">
      <c r="B4" s="311" t="s">
        <v>391</v>
      </c>
      <c r="C4" s="312"/>
      <c r="D4" s="312"/>
      <c r="E4" s="312"/>
      <c r="F4" s="312"/>
      <c r="G4" s="312"/>
      <c r="H4" s="316"/>
      <c r="J4" s="5"/>
      <c r="K4" s="5"/>
      <c r="L4" s="4"/>
    </row>
    <row r="5" spans="2:15" ht="12.75" customHeight="1" x14ac:dyDescent="0.25">
      <c r="B5" s="311"/>
      <c r="C5" s="312"/>
      <c r="D5" s="312"/>
      <c r="E5" s="312"/>
      <c r="F5" s="312"/>
      <c r="G5" s="312"/>
      <c r="H5" s="316"/>
    </row>
    <row r="6" spans="2:15" ht="7.5" customHeight="1" x14ac:dyDescent="0.25">
      <c r="B6" s="313"/>
      <c r="C6" s="314"/>
      <c r="D6" s="314"/>
      <c r="E6" s="314"/>
      <c r="F6" s="314"/>
      <c r="G6" s="314"/>
      <c r="H6" s="317"/>
    </row>
    <row r="7" spans="2:15" ht="25.5" customHeight="1" x14ac:dyDescent="0.25">
      <c r="B7" s="335" t="s">
        <v>333</v>
      </c>
      <c r="C7" s="336"/>
      <c r="D7" s="336"/>
      <c r="E7" s="336"/>
      <c r="F7" s="336"/>
      <c r="G7" s="336"/>
      <c r="H7" s="337"/>
    </row>
    <row r="8" spans="2:15" x14ac:dyDescent="0.25">
      <c r="B8" s="328" t="s">
        <v>361</v>
      </c>
      <c r="C8" s="329"/>
      <c r="D8" s="329"/>
      <c r="E8" s="330"/>
      <c r="F8" s="12" t="s">
        <v>332</v>
      </c>
      <c r="G8" s="329" t="s">
        <v>5</v>
      </c>
      <c r="H8" s="330"/>
      <c r="K8" s="368"/>
      <c r="L8" s="368"/>
      <c r="O8" s="82"/>
    </row>
    <row r="9" spans="2:15" x14ac:dyDescent="0.25">
      <c r="B9" s="342" t="str">
        <f>A!B15</f>
        <v>TOTAL SCHEDULE A: ROADWORKS</v>
      </c>
      <c r="C9" s="343"/>
      <c r="D9" s="343"/>
      <c r="E9" s="344"/>
      <c r="F9" s="42"/>
      <c r="G9" s="338">
        <f>A!G15</f>
        <v>7170000</v>
      </c>
      <c r="H9" s="339"/>
      <c r="O9" s="82"/>
    </row>
    <row r="10" spans="2:15" x14ac:dyDescent="0.25">
      <c r="B10" s="332" t="s">
        <v>388</v>
      </c>
      <c r="C10" s="333"/>
      <c r="D10" s="333"/>
      <c r="E10" s="334"/>
      <c r="F10" s="42"/>
      <c r="G10" s="363">
        <f>B!G34</f>
        <v>25000</v>
      </c>
      <c r="H10" s="341"/>
      <c r="O10" s="82"/>
    </row>
    <row r="11" spans="2:15" x14ac:dyDescent="0.25">
      <c r="B11" s="332" t="str">
        <f>E!B69</f>
        <v>TOTAL SCHEDULE E: EXPANDED PUBLIC WORKS PROGRAMME (EPWP)</v>
      </c>
      <c r="C11" s="333"/>
      <c r="D11" s="333"/>
      <c r="E11" s="334"/>
      <c r="F11" s="42"/>
      <c r="G11" s="340">
        <f>E!G69</f>
        <v>1240000</v>
      </c>
      <c r="H11" s="341"/>
    </row>
    <row r="12" spans="2:15" x14ac:dyDescent="0.25">
      <c r="B12" s="332" t="str">
        <f>F!B43</f>
        <v>TOTAL SCHEDULE F: SMALL CONTRACTOR DEVELOPMENT</v>
      </c>
      <c r="C12" s="333"/>
      <c r="D12" s="333"/>
      <c r="E12" s="334"/>
      <c r="F12" s="42"/>
      <c r="G12" s="363">
        <f>F!G43</f>
        <v>11209582.52</v>
      </c>
      <c r="H12" s="341"/>
    </row>
    <row r="13" spans="2:15" x14ac:dyDescent="0.25">
      <c r="B13" s="332" t="str">
        <f>G!B37</f>
        <v>TOTAL SCHEDULE G: CIDB CONTRACT SKILLS DEVELOPMENT GOAL</v>
      </c>
      <c r="C13" s="333"/>
      <c r="D13" s="333"/>
      <c r="E13" s="334"/>
      <c r="F13" s="42"/>
      <c r="G13" s="340">
        <f>'Section G'!G25</f>
        <v>51000</v>
      </c>
      <c r="H13" s="341"/>
    </row>
    <row r="14" spans="2:15" ht="6" customHeight="1" x14ac:dyDescent="0.25">
      <c r="B14" s="332"/>
      <c r="C14" s="333"/>
      <c r="D14" s="333"/>
      <c r="E14" s="334"/>
      <c r="F14" s="42"/>
      <c r="G14" s="327"/>
      <c r="H14" s="325"/>
    </row>
    <row r="15" spans="2:15" s="30" customFormat="1" ht="19.5" customHeight="1" x14ac:dyDescent="0.25">
      <c r="B15" s="350" t="s">
        <v>363</v>
      </c>
      <c r="C15" s="351"/>
      <c r="D15" s="351"/>
      <c r="E15" s="351"/>
      <c r="F15" s="351"/>
      <c r="G15" s="346">
        <f>SUM(G9:H14)</f>
        <v>19695582.52</v>
      </c>
      <c r="H15" s="347"/>
      <c r="I15" s="36"/>
      <c r="K15" s="157"/>
      <c r="L15" s="157"/>
      <c r="M15" s="157"/>
    </row>
    <row r="16" spans="2:15" s="30" customFormat="1" ht="19.5" customHeight="1" x14ac:dyDescent="0.25">
      <c r="B16" s="364" t="str">
        <f>"CONTINGENCIES (10% of Subtotal 1)"</f>
        <v>CONTINGENCIES (10% of Subtotal 1)</v>
      </c>
      <c r="C16" s="365"/>
      <c r="D16" s="365"/>
      <c r="E16" s="365"/>
      <c r="F16" s="365"/>
      <c r="G16" s="366">
        <f>G15*J16</f>
        <v>1969558.2520000001</v>
      </c>
      <c r="H16" s="367"/>
      <c r="I16" s="36"/>
      <c r="J16" s="98">
        <v>0.1</v>
      </c>
    </row>
    <row r="17" spans="2:16" s="30" customFormat="1" ht="19.5" customHeight="1" x14ac:dyDescent="0.25">
      <c r="B17" s="350" t="s">
        <v>364</v>
      </c>
      <c r="C17" s="351"/>
      <c r="D17" s="351"/>
      <c r="E17" s="351"/>
      <c r="F17" s="351"/>
      <c r="G17" s="346">
        <f>SUM(G15:H16)</f>
        <v>21665140.772</v>
      </c>
      <c r="H17" s="347"/>
      <c r="I17" s="36"/>
    </row>
    <row r="18" spans="2:16" s="30" customFormat="1" ht="19.5" customHeight="1" x14ac:dyDescent="0.25">
      <c r="B18" s="364" t="str">
        <f>"CONTRACT PRICE ADJUSTMENT AND RISE &amp; FALL (10% of Subtotal 2)"</f>
        <v>CONTRACT PRICE ADJUSTMENT AND RISE &amp; FALL (10% of Subtotal 2)</v>
      </c>
      <c r="C18" s="365"/>
      <c r="D18" s="365"/>
      <c r="E18" s="365"/>
      <c r="F18" s="365"/>
      <c r="G18" s="366">
        <f>G17*J18</f>
        <v>2166514.0772000002</v>
      </c>
      <c r="H18" s="367"/>
      <c r="I18" s="36"/>
      <c r="J18" s="98">
        <v>0.1</v>
      </c>
    </row>
    <row r="19" spans="2:16" s="30" customFormat="1" ht="19.5" customHeight="1" x14ac:dyDescent="0.25">
      <c r="B19" s="350" t="s">
        <v>365</v>
      </c>
      <c r="C19" s="351"/>
      <c r="D19" s="351"/>
      <c r="E19" s="351"/>
      <c r="F19" s="351"/>
      <c r="G19" s="346">
        <f>SUM(G17:H18)</f>
        <v>23831654.849199999</v>
      </c>
      <c r="H19" s="347"/>
      <c r="I19" s="36"/>
    </row>
    <row r="20" spans="2:16" s="30" customFormat="1" ht="19.5" customHeight="1" x14ac:dyDescent="0.25">
      <c r="B20" s="364" t="s">
        <v>334</v>
      </c>
      <c r="C20" s="365"/>
      <c r="D20" s="365"/>
      <c r="E20" s="365"/>
      <c r="F20" s="365"/>
      <c r="G20" s="366">
        <f>G19*J20</f>
        <v>3574748.2273799996</v>
      </c>
      <c r="H20" s="367"/>
      <c r="I20" s="36"/>
      <c r="J20" s="98">
        <v>0.15</v>
      </c>
    </row>
    <row r="21" spans="2:16" s="30" customFormat="1" ht="19.5" customHeight="1" x14ac:dyDescent="0.25">
      <c r="B21" s="350" t="s">
        <v>335</v>
      </c>
      <c r="C21" s="351"/>
      <c r="D21" s="351"/>
      <c r="E21" s="351"/>
      <c r="F21" s="351"/>
      <c r="G21" s="346">
        <f>SUM(G19:H20)</f>
        <v>27406403.076579999</v>
      </c>
      <c r="H21" s="347"/>
      <c r="I21" s="36"/>
    </row>
    <row r="22" spans="2:16" x14ac:dyDescent="0.25">
      <c r="K22" s="163"/>
    </row>
    <row r="23" spans="2:16" ht="69.900000000000006" customHeight="1" x14ac:dyDescent="0.25">
      <c r="B23" s="370" t="s">
        <v>366</v>
      </c>
      <c r="C23" s="370"/>
      <c r="D23" s="370"/>
      <c r="E23" s="370"/>
      <c r="F23" s="370"/>
      <c r="G23" s="370"/>
      <c r="H23" s="370"/>
      <c r="K23" s="158"/>
    </row>
    <row r="24" spans="2:16" x14ac:dyDescent="0.25">
      <c r="B24" s="96"/>
      <c r="C24" s="96"/>
      <c r="D24" s="96"/>
      <c r="E24" s="96"/>
      <c r="F24" s="96"/>
      <c r="G24" s="96"/>
      <c r="H24" s="96"/>
    </row>
    <row r="25" spans="2:16" x14ac:dyDescent="0.25">
      <c r="B25" s="371" t="s">
        <v>336</v>
      </c>
      <c r="C25" s="371"/>
      <c r="D25" s="371"/>
      <c r="E25" s="371"/>
      <c r="F25" s="371"/>
      <c r="G25" s="371"/>
      <c r="H25" s="371"/>
      <c r="K25" s="161"/>
      <c r="L25" s="162"/>
    </row>
    <row r="26" spans="2:16" ht="39.9" customHeight="1" x14ac:dyDescent="0.25">
      <c r="B26" s="369" t="s">
        <v>337</v>
      </c>
      <c r="C26" s="369"/>
      <c r="D26" s="369"/>
      <c r="E26" s="369"/>
      <c r="F26" s="369"/>
      <c r="G26" s="369"/>
      <c r="H26" s="369"/>
    </row>
    <row r="27" spans="2:16" x14ac:dyDescent="0.25">
      <c r="K27" s="163"/>
    </row>
    <row r="28" spans="2:16" x14ac:dyDescent="0.25">
      <c r="K28" s="163"/>
    </row>
    <row r="29" spans="2:16" x14ac:dyDescent="0.25">
      <c r="P29" s="158"/>
    </row>
    <row r="30" spans="2:16" x14ac:dyDescent="0.25">
      <c r="P30" s="169"/>
    </row>
  </sheetData>
  <mergeCells count="36">
    <mergeCell ref="K8:L8"/>
    <mergeCell ref="B26:H26"/>
    <mergeCell ref="B23:H23"/>
    <mergeCell ref="B15:F15"/>
    <mergeCell ref="G15:H15"/>
    <mergeCell ref="G16:H16"/>
    <mergeCell ref="B16:F16"/>
    <mergeCell ref="B17:F17"/>
    <mergeCell ref="G17:H17"/>
    <mergeCell ref="B18:F18"/>
    <mergeCell ref="G11:H11"/>
    <mergeCell ref="G13:H13"/>
    <mergeCell ref="G14:H14"/>
    <mergeCell ref="B25:H25"/>
    <mergeCell ref="G20:H20"/>
    <mergeCell ref="G21:H21"/>
    <mergeCell ref="B20:F20"/>
    <mergeCell ref="B21:F21"/>
    <mergeCell ref="G18:H18"/>
    <mergeCell ref="G19:H19"/>
    <mergeCell ref="B19:F19"/>
    <mergeCell ref="B11:E11"/>
    <mergeCell ref="B13:E13"/>
    <mergeCell ref="B14:E14"/>
    <mergeCell ref="G9:H9"/>
    <mergeCell ref="F1:H1"/>
    <mergeCell ref="B4:G6"/>
    <mergeCell ref="H4:H6"/>
    <mergeCell ref="B7:H7"/>
    <mergeCell ref="G8:H8"/>
    <mergeCell ref="B8:E8"/>
    <mergeCell ref="B9:E9"/>
    <mergeCell ref="B10:E10"/>
    <mergeCell ref="G10:H10"/>
    <mergeCell ref="B12:E12"/>
    <mergeCell ref="G12:H12"/>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5E97F4F0D20B49A141836A093819FD" ma:contentTypeVersion="17" ma:contentTypeDescription="Create a new document." ma:contentTypeScope="" ma:versionID="f609465670f850ea3700635d874e3f44">
  <xsd:schema xmlns:xsd="http://www.w3.org/2001/XMLSchema" xmlns:xs="http://www.w3.org/2001/XMLSchema" xmlns:p="http://schemas.microsoft.com/office/2006/metadata/properties" xmlns:ns2="f3da3783-a382-4c52-879b-59a345e1443f" xmlns:ns3="3cbc6ce2-7483-4dbd-ad00-acba6e620a3f" targetNamespace="http://schemas.microsoft.com/office/2006/metadata/properties" ma:root="true" ma:fieldsID="80bd7f1a0f077823e7e8561adf627edf" ns2:_="" ns3:_="">
    <xsd:import namespace="f3da3783-a382-4c52-879b-59a345e1443f"/>
    <xsd:import namespace="3cbc6ce2-7483-4dbd-ad00-acba6e620a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da3783-a382-4c52-879b-59a345e144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06aea71-7a6c-45f7-98b4-1b8ef7eee2d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c6ce2-7483-4dbd-ad00-acba6e620a3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38929bb-daa4-4ca4-8c99-ea7ce975e81f}" ma:internalName="TaxCatchAll" ma:showField="CatchAllData" ma:web="3cbc6ce2-7483-4dbd-ad00-acba6e620a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cbc6ce2-7483-4dbd-ad00-acba6e620a3f" xsi:nil="true"/>
    <lcf76f155ced4ddcb4097134ff3c332f xmlns="f3da3783-a382-4c52-879b-59a345e1443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1C4E21-A179-4158-8FAC-D35D296195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da3783-a382-4c52-879b-59a345e1443f"/>
    <ds:schemaRef ds:uri="3cbc6ce2-7483-4dbd-ad00-acba6e620a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63B41C-68A4-476A-AD54-002A78A8AEBF}">
  <ds:schemaRefs>
    <ds:schemaRef ds:uri="http://schemas.microsoft.com/office/2006/documentManagement/types"/>
    <ds:schemaRef ds:uri="http://purl.org/dc/elements/1.1/"/>
    <ds:schemaRef ds:uri="http://schemas.microsoft.com/office/2006/metadata/properties"/>
    <ds:schemaRef ds:uri="3cbc6ce2-7483-4dbd-ad00-acba6e620a3f"/>
    <ds:schemaRef ds:uri="f3da3783-a382-4c52-879b-59a345e1443f"/>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DC76268-C6C9-49F5-B86E-7724CECEB1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20</vt:i4>
      </vt:variant>
    </vt:vector>
  </HeadingPairs>
  <TitlesOfParts>
    <vt:vector size="47" baseType="lpstr">
      <vt:lpstr>Information</vt:lpstr>
      <vt:lpstr>C1.2</vt:lpstr>
      <vt:lpstr>C1.3</vt:lpstr>
      <vt:lpstr>C1.4</vt:lpstr>
      <vt:lpstr>C1.5</vt:lpstr>
      <vt:lpstr>C2.1</vt:lpstr>
      <vt:lpstr>C20.1</vt:lpstr>
      <vt:lpstr>A</vt:lpstr>
      <vt:lpstr>C11.1-B</vt:lpstr>
      <vt:lpstr>C11.2-B</vt:lpstr>
      <vt:lpstr>C11.4-B</vt:lpstr>
      <vt:lpstr>C12.6-B</vt:lpstr>
      <vt:lpstr>C13.1-B</vt:lpstr>
      <vt:lpstr>C13.2-B</vt:lpstr>
      <vt:lpstr>C13.3-B</vt:lpstr>
      <vt:lpstr>C13.4-B</vt:lpstr>
      <vt:lpstr>C13.6-B</vt:lpstr>
      <vt:lpstr>C13.7-B</vt:lpstr>
      <vt:lpstr>C13.8-B</vt:lpstr>
      <vt:lpstr>B</vt:lpstr>
      <vt:lpstr>Section E</vt:lpstr>
      <vt:lpstr>E</vt:lpstr>
      <vt:lpstr>Section F</vt:lpstr>
      <vt:lpstr>F</vt:lpstr>
      <vt:lpstr>Section G</vt:lpstr>
      <vt:lpstr>G</vt:lpstr>
      <vt:lpstr>Summary</vt:lpstr>
      <vt:lpstr>Client1</vt:lpstr>
      <vt:lpstr>Client2</vt:lpstr>
      <vt:lpstr>ContractDescription</vt:lpstr>
      <vt:lpstr>ContractNo</vt:lpstr>
      <vt:lpstr>A!Print_Area</vt:lpstr>
      <vt:lpstr>B!Print_Area</vt:lpstr>
      <vt:lpstr>C1.2!Print_Area</vt:lpstr>
      <vt:lpstr>C1.3!Print_Area</vt:lpstr>
      <vt:lpstr>C1.4!Print_Area</vt:lpstr>
      <vt:lpstr>C1.5!Print_Area</vt:lpstr>
      <vt:lpstr>C2.1!Print_Area</vt:lpstr>
      <vt:lpstr>C20.1!Print_Area</vt:lpstr>
      <vt:lpstr>E!Print_Area</vt:lpstr>
      <vt:lpstr>F!Print_Area</vt:lpstr>
      <vt:lpstr>G!Print_Area</vt:lpstr>
      <vt:lpstr>'Section E'!Print_Area</vt:lpstr>
      <vt:lpstr>'Section F'!Print_Area</vt:lpstr>
      <vt:lpstr>'Section G'!Print_Area</vt:lpstr>
      <vt:lpstr>Summary!Print_Area</vt:lpstr>
      <vt:lpstr>C2.1!Print_Titles</vt:lpstr>
    </vt:vector>
  </TitlesOfParts>
  <Company>Ninham Shand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Tjaart vd Walt</dc:creator>
  <cp:lastModifiedBy>Thesigan Govender</cp:lastModifiedBy>
  <cp:lastPrinted>2023-10-04T15:23:57Z</cp:lastPrinted>
  <dcterms:created xsi:type="dcterms:W3CDTF">2002-10-04T09:45:02Z</dcterms:created>
  <dcterms:modified xsi:type="dcterms:W3CDTF">2023-10-10T14:58:35Z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0x0101002C5E97F4F0D20B49A141836A093819FD</vt:lpwstr>
  </property>
</Properties>
</file>